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489" documentId="120_S{2AC9BD13-BADA-5192-A53E-5A8FF88502F6}" xr6:coauthVersionLast="47" xr6:coauthVersionMax="47" xr10:uidLastSave="{780D375C-3971-4C37-B8C1-CDE1BA027F6E}"/>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3" i="4" l="1"/>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14" i="1"/>
  <c r="G14" i="1"/>
  <c r="I14" i="1"/>
  <c r="J14" i="1"/>
  <c r="L14" i="1"/>
  <c r="B15" i="1"/>
  <c r="G15" i="1"/>
  <c r="I15" i="1"/>
  <c r="J15" i="1"/>
  <c r="L15" i="1"/>
  <c r="B16" i="1"/>
  <c r="G16" i="1"/>
  <c r="I16" i="1"/>
  <c r="J16" i="1"/>
  <c r="L1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G2" i="5"/>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<sst xmlns="http://schemas.openxmlformats.org/spreadsheetml/2006/main" count="180301" uniqueCount="39132">
  <si>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</si>
  <si>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</si>
  <si>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</si>
  <si>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</si>
  <si>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</si>
  <si>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</si>
  <si>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</si>
  <si>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</si>
  <si>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</si>
  <si>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</si>
  <si>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</si>
  <si>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</si>
  <si>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</si>
  <si>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</si>
  <si>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</si>
  <si>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</si>
  <si>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</si>
  <si>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</si>
  <si>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</si>
  <si>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</si>
  <si>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</si>
  <si>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</si>
  <si>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</si>
  <si>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</si>
  <si>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</si>
  <si>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</si>
  <si>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</si>
  <si>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</si>
  <si>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</si>
  <si>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</si>
  <si>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</si>
  <si>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</si>
  <si>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</si>
  <si>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</si>
  <si>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</si>
  <si>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</si>
  <si>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</si>
  <si>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</si>
  <si>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</si>
  <si>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</si>
  <si>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</si>
  <si>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</si>
  <si>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</si>
  <si>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</si>
  <si>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</si>
  <si>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</si>
  <si>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</si>
  <si>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</si>
  <si>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</si>
  <si>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</si>
  <si>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</si>
  <si>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</si>
  <si>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</si>
  <si>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</si>
  <si>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</si>
  <si>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</si>
  <si>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</si>
  <si>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</si>
  <si>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</si>
  <si>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</si>
  <si>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</si>
  <si>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</si>
  <si>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</si>
  <si>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</si>
  <si>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</si>
  <si>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</si>
  <si>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</si>
  <si>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</si>
  <si>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</si>
  <si>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</si>
  <si>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</si>
  <si>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</si>
  <si>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</si>
  <si>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</si>
  <si>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</si>
  <si>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</si>
  <si>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</si>
  <si>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</si>
  <si>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</si>
  <si>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</si>
  <si>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</si>
  <si>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</si>
  <si>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</si>
  <si>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</si>
  <si>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</si>
  <si>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</si>
  <si>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</si>
  <si>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</si>
  <si>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</si>
  <si>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</si>
  <si>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</si>
  <si>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</si>
  <si>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</si>
  <si>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</si>
  <si>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</si>
  <si>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</si>
  <si>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</si>
  <si>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</si>
  <si>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</si>
  <si>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</si>
  <si>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</si>
  <si>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</si>
  <si>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</si>
  <si>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</si>
  <si>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</si>
  <si>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</si>
  <si>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</si>
  <si>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</si>
  <si>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</si>
  <si>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</si>
  <si>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</si>
  <si>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</si>
  <si>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</si>
  <si>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</si>
  <si>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</si>
  <si>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</si>
  <si>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</si>
  <si>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</si>
  <si>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</si>
  <si>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</si>
  <si>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</si>
  <si>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</si>
  <si>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</si>
  <si>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</si>
  <si>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</si>
  <si>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</si>
  <si>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</si>
  <si>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</si>
  <si>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</si>
  <si>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</si>
  <si>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</si>
  <si>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</si>
  <si>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</si>
  <si>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</si>
  <si>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</si>
  <si>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</si>
  <si>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</si>
  <si>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</si>
  <si>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</si>
  <si>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</si>
  <si>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</si>
  <si>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</si>
  <si>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</si>
  <si>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</si>
  <si>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</si>
  <si>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</si>
  <si>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</si>
  <si>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</si>
  <si>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</si>
  <si>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</si>
  <si>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</si>
  <si>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</si>
  <si>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</si>
  <si>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</si>
  <si>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</si>
  <si>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</si>
  <si>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</si>
  <si>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</si>
  <si>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</si>
  <si>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</si>
  <si>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</si>
  <si>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</si>
  <si>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</si>
  <si>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</si>
  <si>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</si>
  <si>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</si>
  <si>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</si>
  <si>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</si>
  <si>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</si>
  <si>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</si>
  <si>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</si>
  <si>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</si>
  <si>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</si>
  <si>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</si>
  <si>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</si>
  <si>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</si>
  <si>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</si>
  <si>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</si>
  <si>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</si>
  <si>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</si>
  <si>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</si>
  <si>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</si>
  <si>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</si>
  <si>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</si>
  <si>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</si>
  <si>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</si>
  <si>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</si>
  <si>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</si>
  <si>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</si>
  <si>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</si>
  <si>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</si>
  <si>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</si>
  <si>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</si>
  <si>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</si>
  <si>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</si>
  <si>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</si>
  <si>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</si>
  <si>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</si>
  <si>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</si>
  <si>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</si>
  <si>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</si>
  <si>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</si>
  <si>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</si>
  <si>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</si>
  <si>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</si>
  <si>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</si>
  <si>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</si>
  <si>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</si>
  <si>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</si>
  <si>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</si>
  <si>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</si>
  <si>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</si>
  <si>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</si>
  <si>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</si>
  <si>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</si>
  <si>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</si>
  <si>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</si>
  <si>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</si>
  <si>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</si>
  <si>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</si>
  <si>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</si>
  <si>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</si>
  <si>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</si>
  <si>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</si>
  <si>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</si>
  <si>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</si>
  <si>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</si>
  <si>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</si>
  <si>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</si>
  <si>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</si>
  <si>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</si>
  <si>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</si>
  <si>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</si>
  <si>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</si>
  <si>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</si>
  <si>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</si>
  <si>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</si>
  <si>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</si>
  <si>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</si>
  <si>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</si>
  <si>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</si>
  <si>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</si>
  <si>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</si>
  <si>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</si>
  <si>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</si>
  <si>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</si>
  <si>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</si>
  <si>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</si>
  <si>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</si>
  <si>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</si>
  <si>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</si>
  <si>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</si>
  <si>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</si>
  <si>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</si>
  <si>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</si>
  <si>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</si>
  <si>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</si>
  <si>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</si>
  <si>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</si>
  <si>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</si>
  <si>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</si>
  <si>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</si>
  <si>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</si>
  <si>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</si>
  <si>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</si>
  <si>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</si>
  <si>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</si>
  <si>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</si>
  <si>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</si>
  <si>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</si>
  <si>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</si>
  <si>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</si>
  <si>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</si>
  <si>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</si>
  <si>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</si>
  <si>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</si>
  <si>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</si>
  <si>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</si>
  <si>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</si>
  <si>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</si>
  <si>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</si>
  <si>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</si>
  <si>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</si>
  <si>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</si>
  <si>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</si>
  <si>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</si>
  <si>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</si>
  <si>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</si>
  <si>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</si>
  <si>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</si>
  <si>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</si>
  <si>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</si>
  <si>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</si>
  <si>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</si>
  <si>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</si>
  <si>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</si>
  <si>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</si>
  <si>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</si>
  <si>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</si>
  <si>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</si>
  <si>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</si>
  <si>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</si>
  <si>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</si>
  <si>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</si>
  <si>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</si>
  <si>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</si>
  <si>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</si>
  <si>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</si>
  <si>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</si>
  <si>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</si>
  <si>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</si>
  <si>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</si>
  <si>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</si>
  <si>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</si>
  <si>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</si>
  <si>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</si>
  <si>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</si>
  <si>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</si>
  <si>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</si>
  <si>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</si>
  <si>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</si>
  <si>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</si>
  <si>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</si>
  <si>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</si>
  <si>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</si>
  <si>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</si>
  <si>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</si>
  <si>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</si>
  <si>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</si>
  <si>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</si>
  <si>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</si>
  <si>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</si>
  <si>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</si>
  <si>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</si>
  <si>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</si>
  <si>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</si>
  <si>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</si>
  <si>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</si>
  <si>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</si>
  <si>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</si>
  <si>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</si>
  <si>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</si>
  <si>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</si>
  <si>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</si>
  <si>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</si>
  <si>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</si>
  <si>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</si>
  <si>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</si>
  <si>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</si>
  <si>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</si>
  <si>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</si>
  <si>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</si>
  <si>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</si>
  <si>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</si>
  <si>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</si>
  <si>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</si>
  <si>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</si>
  <si>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</si>
  <si>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</si>
  <si>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</si>
  <si>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</si>
  <si>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</si>
  <si>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</si>
  <si>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</si>
  <si>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</si>
  <si>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</si>
  <si>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</si>
  <si>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</si>
  <si>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</si>
  <si>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</si>
  <si>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</si>
  <si>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</si>
  <si>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</si>
  <si>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</si>
  <si>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</si>
  <si>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</si>
  <si>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</si>
  <si>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</si>
  <si>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</si>
  <si>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</si>
  <si>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</si>
  <si>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</si>
  <si>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</si>
  <si>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</si>
  <si>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</si>
  <si>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</si>
  <si>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</si>
  <si>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</si>
  <si>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</si>
  <si>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</si>
  <si>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</si>
  <si>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</si>
  <si>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</si>
  <si>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</si>
  <si>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</si>
  <si>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</si>
  <si>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</si>
  <si>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</si>
  <si>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</si>
  <si>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</si>
  <si>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</si>
  <si>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</si>
  <si>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</si>
  <si>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</si>
  <si>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</si>
  <si>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</si>
  <si>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</si>
  <si>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</si>
  <si>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</si>
  <si>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</si>
  <si>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</si>
  <si>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</si>
  <si>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</si>
  <si>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</si>
  <si>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</si>
  <si>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</si>
  <si>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</si>
  <si>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</si>
  <si>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</si>
  <si>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</si>
  <si>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</si>
  <si>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</si>
  <si>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</si>
  <si>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</si>
  <si>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</si>
  <si>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</si>
  <si>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</si>
  <si>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</si>
  <si>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</si>
  <si>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</si>
  <si>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</si>
  <si>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</si>
  <si>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</si>
  <si>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</si>
  <si>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</si>
  <si>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</si>
  <si>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</si>
  <si>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</si>
  <si>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</si>
  <si>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</si>
  <si>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</si>
  <si>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</si>
  <si>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</si>
  <si>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</si>
  <si>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</si>
  <si>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</si>
  <si>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</si>
  <si>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</si>
  <si>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</si>
  <si>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</si>
  <si>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</si>
  <si>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</si>
  <si>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</si>
  <si>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</si>
  <si>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</si>
  <si>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</si>
  <si>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</si>
  <si>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</si>
  <si>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</si>
  <si>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</si>
  <si>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</si>
  <si>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</si>
  <si>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</si>
  <si>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</si>
  <si>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</si>
  <si>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</si>
  <si>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</si>
  <si>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</si>
  <si>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</si>
  <si>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</si>
  <si>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</si>
  <si>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</si>
  <si>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</si>
  <si>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</si>
  <si>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</si>
  <si>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</si>
  <si>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</si>
  <si>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</si>
  <si>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</si>
  <si>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</si>
  <si>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</si>
  <si>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</si>
  <si>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</si>
  <si>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</si>
  <si>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</si>
  <si>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</si>
  <si>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</si>
  <si>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</si>
  <si>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</si>
  <si>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</si>
  <si>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</si>
  <si>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</si>
  <si>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</si>
  <si>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</si>
  <si>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</si>
  <si>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</si>
  <si>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</si>
  <si>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</si>
  <si>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</si>
  <si>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</si>
  <si>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</si>
  <si>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</si>
  <si>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</si>
  <si>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</si>
  <si>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</si>
  <si>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</si>
  <si>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</si>
  <si>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</si>
  <si>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</si>
  <si>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</si>
  <si>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</si>
  <si>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</si>
  <si>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</si>
  <si>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</si>
  <si>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</si>
  <si>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</si>
  <si>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</si>
  <si>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</si>
  <si>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</si>
  <si>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</si>
  <si>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</si>
  <si>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</si>
  <si>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</si>
  <si>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</si>
  <si>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</si>
  <si>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</si>
  <si>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</si>
  <si>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</si>
  <si>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</si>
  <si>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</si>
  <si>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</si>
  <si>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</si>
  <si>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</si>
  <si>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</si>
  <si>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</si>
  <si>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</si>
  <si>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</si>
  <si>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</si>
  <si>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</si>
  <si>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</si>
  <si>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</si>
  <si>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</si>
  <si>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</si>
  <si>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</si>
  <si>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</si>
  <si>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</si>
  <si>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</si>
  <si>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</si>
  <si>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</si>
  <si>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</si>
  <si>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</si>
  <si>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</si>
  <si>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</si>
  <si>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</si>
  <si>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</si>
  <si>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</si>
  <si>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</si>
  <si>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</si>
  <si>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</si>
  <si>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</si>
  <si>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</si>
  <si>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</si>
  <si>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</si>
  <si>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</si>
  <si>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</si>
  <si>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</si>
  <si>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</si>
  <si>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</si>
  <si>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</si>
  <si>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</si>
  <si>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</si>
  <si>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</si>
  <si>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</si>
  <si>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</si>
  <si>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</si>
  <si>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</si>
  <si>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</si>
  <si>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</si>
  <si>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</si>
  <si>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</si>
  <si>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</si>
  <si>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</si>
  <si>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</si>
  <si>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</si>
  <si>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</si>
  <si>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</si>
  <si>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</si>
  <si>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</si>
  <si>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</si>
  <si>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</si>
  <si>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</si>
  <si>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</si>
  <si>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</si>
  <si>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</si>
  <si>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</si>
  <si>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</si>
  <si>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</si>
  <si>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</si>
  <si>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</si>
  <si>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</si>
  <si>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</si>
  <si>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</si>
  <si>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</si>
  <si>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</si>
  <si>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</si>
  <si>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</si>
  <si>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</si>
  <si>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</si>
  <si>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</si>
  <si>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</si>
  <si>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</si>
  <si>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</si>
  <si>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</si>
  <si>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</si>
  <si>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</si>
  <si>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</si>
  <si>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</si>
  <si>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</si>
  <si>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</si>
  <si>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</si>
  <si>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</si>
  <si>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</si>
  <si>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</si>
  <si>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</si>
  <si>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</si>
  <si>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</si>
  <si>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</si>
  <si>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</si>
  <si>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</si>
  <si>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</si>
  <si>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</si>
  <si>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</si>
  <si>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</si>
  <si>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</si>
  <si>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</si>
  <si>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</si>
  <si>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</si>
  <si>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</si>
  <si>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</si>
  <si>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</si>
  <si>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</si>
  <si>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</si>
  <si>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</si>
  <si>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</si>
  <si>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</si>
  <si>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</si>
  <si>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</si>
  <si>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</si>
  <si>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</si>
  <si>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</si>
  <si>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</si>
  <si>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</si>
  <si>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</si>
  <si>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</si>
  <si>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</si>
  <si>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</si>
  <si>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</si>
  <si>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</si>
  <si>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</si>
  <si>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</si>
  <si>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</si>
  <si>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</si>
  <si>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</si>
  <si>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</si>
  <si>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</si>
  <si>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</si>
  <si>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</si>
  <si>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</si>
  <si>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</si>
  <si>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</si>
  <si>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</si>
  <si>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</si>
  <si>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</si>
  <si>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</si>
  <si>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</si>
  <si>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</si>
  <si>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</si>
  <si>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</si>
  <si>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</si>
  <si>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</si>
  <si>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</si>
  <si>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</si>
  <si>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</si>
  <si>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</si>
  <si>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</si>
  <si>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</si>
  <si>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</si>
  <si>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</si>
  <si>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</si>
  <si>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</si>
  <si>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</si>
  <si>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</si>
  <si>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</si>
  <si>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</si>
  <si>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</si>
  <si>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</si>
  <si>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</si>
  <si>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</si>
  <si>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</si>
  <si>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</si>
  <si>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</si>
  <si>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</si>
  <si>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</si>
  <si>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</si>
  <si>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</si>
  <si>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</si>
  <si>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</si>
  <si>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</si>
  <si>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</si>
  <si>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</si>
  <si>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</si>
  <si>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</si>
  <si>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</si>
  <si>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</si>
  <si>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</si>
  <si>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</si>
  <si>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</si>
  <si>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</si>
  <si>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</si>
  <si>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</si>
  <si>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</si>
  <si>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</si>
  <si>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</si>
  <si>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</si>
  <si>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</si>
  <si>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</si>
  <si>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</si>
  <si>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</si>
  <si>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</si>
  <si>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</si>
  <si>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</si>
  <si>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</si>
  <si>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</si>
  <si>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</si>
  <si>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</si>
  <si>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</si>
  <si>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</si>
  <si>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</si>
  <si>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</si>
  <si>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</si>
  <si>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</si>
  <si>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</si>
  <si>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</si>
  <si>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</si>
  <si>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</si>
  <si>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</si>
  <si>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</si>
  <si>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</si>
  <si>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</si>
  <si>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</si>
  <si>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</si>
  <si>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</si>
  <si>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</si>
  <si>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</si>
  <si>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</si>
  <si>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</si>
  <si>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</si>
  <si>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</si>
  <si>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</si>
  <si>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</si>
  <si>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</si>
  <si>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</si>
  <si>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</si>
  <si>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</si>
  <si>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</si>
  <si>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</si>
  <si>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</si>
  <si>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</si>
  <si>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</si>
  <si>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</si>
  <si>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</si>
  <si>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</si>
  <si>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</si>
  <si>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</si>
  <si>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</si>
  <si>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</si>
  <si>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</si>
  <si>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</si>
  <si>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</si>
  <si>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</si>
  <si>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</si>
  <si>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</si>
  <si>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</si>
  <si>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</si>
  <si>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</si>
  <si>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</si>
  <si>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</si>
  <si>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</si>
  <si>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</si>
  <si>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</si>
  <si>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</si>
  <si>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</si>
  <si>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</si>
  <si>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</si>
  <si>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</si>
  <si>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</si>
  <si>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</si>
  <si>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</si>
  <si>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</si>
  <si>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</si>
  <si>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</si>
  <si>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</si>
  <si>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</si>
  <si>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</si>
  <si>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</si>
  <si>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</si>
  <si>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</si>
  <si>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</si>
  <si>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</si>
  <si>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</si>
  <si>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</si>
  <si>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</si>
  <si>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</si>
  <si>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</si>
  <si>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</si>
  <si>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</si>
  <si>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</si>
  <si>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</si>
  <si>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</si>
  <si>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</si>
  <si>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</si>
  <si>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</si>
  <si>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</si>
  <si>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</si>
  <si>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</si>
  <si>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</si>
  <si>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</si>
  <si>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</si>
  <si>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</si>
  <si>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</si>
  <si>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</si>
  <si>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</si>
  <si>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</si>
  <si>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</si>
  <si>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</si>
  <si>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</si>
  <si>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</si>
  <si>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</si>
  <si>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</si>
  <si>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</si>
  <si>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</si>
  <si>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</si>
  <si>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</si>
  <si>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</si>
  <si>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</si>
  <si>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</si>
  <si>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</si>
  <si>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</si>
  <si>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</si>
  <si>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</si>
  <si>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</si>
  <si>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</si>
  <si>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</si>
  <si>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</si>
  <si>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</si>
  <si>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</si>
  <si>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</si>
  <si>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</si>
  <si>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</si>
  <si>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</si>
  <si>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</si>
  <si>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</si>
  <si>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</si>
  <si>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</si>
  <si>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</si>
  <si>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</si>
  <si>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</si>
  <si>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</si>
  <si>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</si>
  <si>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</si>
  <si>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</si>
  <si>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</si>
  <si>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</si>
  <si>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</si>
  <si>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</si>
  <si>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</si>
  <si>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</si>
  <si>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</si>
  <si>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</si>
  <si>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</si>
  <si>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</si>
  <si>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</si>
  <si>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</si>
  <si>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</si>
  <si>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</si>
  <si>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</si>
  <si>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</si>
  <si>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</si>
  <si>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</si>
  <si>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</si>
  <si>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</si>
  <si>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</si>
  <si>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</si>
  <si>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</si>
  <si>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</si>
  <si>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</si>
  <si>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</si>
  <si>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</si>
  <si>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</si>
  <si>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</si>
  <si>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</si>
  <si>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</si>
  <si>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</si>
  <si>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</si>
  <si>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</si>
  <si>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</si>
  <si>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</si>
  <si>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</si>
  <si>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</si>
  <si>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</si>
  <si>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</si>
  <si>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</si>
  <si>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</si>
  <si>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</si>
  <si>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</si>
  <si>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</si>
  <si>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</si>
  <si>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</si>
  <si>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</si>
  <si>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</si>
  <si>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</si>
  <si>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</si>
  <si>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</si>
  <si>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</si>
  <si>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</si>
  <si>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</si>
  <si>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</si>
  <si>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</si>
  <si>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</si>
  <si>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</si>
  <si>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</si>
  <si>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</si>
  <si>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</si>
  <si>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</si>
  <si>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</si>
  <si>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</si>
  <si>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</si>
  <si>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</si>
  <si>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</si>
  <si>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</si>
  <si>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</si>
  <si>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</si>
  <si>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</si>
  <si>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</si>
  <si>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</si>
  <si>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</si>
  <si>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</si>
  <si>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</si>
  <si>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</si>
  <si>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</si>
  <si>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</si>
  <si>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</si>
  <si>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</si>
  <si>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</si>
  <si>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</si>
  <si>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</si>
  <si>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</si>
  <si>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</si>
  <si>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</si>
  <si>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</si>
  <si>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</si>
  <si>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</si>
  <si>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</si>
  <si>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</si>
  <si>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</si>
  <si>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</si>
  <si>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</si>
  <si>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</si>
  <si>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</si>
  <si>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</si>
  <si>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</si>
  <si>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</si>
  <si>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</si>
  <si>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</si>
  <si>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</si>
  <si>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</si>
  <si>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</si>
  <si>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</si>
  <si>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</si>
  <si>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</si>
  <si>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</si>
  <si>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</si>
  <si>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</si>
  <si>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</si>
  <si>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</si>
  <si>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</si>
  <si>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</si>
  <si>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</si>
  <si>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</si>
  <si>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</si>
  <si>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</si>
  <si>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</si>
  <si>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</si>
  <si>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</si>
  <si>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</si>
  <si>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</si>
  <si>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</si>
  <si>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</si>
  <si>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</si>
  <si>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</si>
  <si>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</si>
  <si>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</si>
  <si>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</si>
  <si>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</si>
  <si>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</si>
  <si>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</si>
  <si>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</si>
  <si>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</si>
  <si>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</si>
  <si>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</si>
  <si>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</si>
  <si>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</si>
  <si>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</si>
  <si>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</si>
  <si>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</si>
  <si>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</si>
  <si>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</si>
  <si>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</si>
  <si>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</si>
  <si>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</si>
  <si>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</si>
  <si>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</si>
  <si>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</si>
  <si>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</si>
  <si>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</si>
  <si>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</si>
  <si>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</si>
  <si>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</si>
  <si>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</si>
  <si>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</si>
  <si>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</si>
  <si>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</si>
  <si>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</si>
  <si>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</si>
  <si>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</si>
  <si>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</si>
  <si>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</si>
  <si>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</si>
  <si>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</si>
  <si>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</si>
  <si>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</si>
  <si>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</si>
  <si>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</si>
  <si>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</si>
  <si>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</si>
  <si>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</si>
  <si>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</si>
  <si>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</si>
  <si>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</si>
  <si>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</si>
  <si>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</si>
  <si>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</si>
  <si>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</si>
  <si>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</si>
  <si>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</si>
  <si>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</si>
  <si>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</si>
  <si>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</si>
  <si>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</si>
  <si>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</si>
  <si>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</si>
  <si>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</si>
  <si>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</si>
  <si>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</si>
  <si>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</si>
  <si>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</si>
  <si>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</si>
  <si>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</si>
  <si>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</si>
  <si>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</si>
  <si>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</si>
  <si>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</si>
  <si>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</si>
  <si>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</si>
  <si>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</si>
  <si>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</si>
  <si>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</si>
  <si>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</si>
  <si>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</si>
  <si>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</si>
  <si>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</si>
  <si>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</si>
  <si>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</si>
  <si>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</si>
  <si>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</si>
  <si>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</si>
  <si>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</si>
  <si>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</si>
  <si>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</si>
  <si>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</si>
  <si>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</si>
  <si>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</si>
  <si>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</si>
  <si>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</si>
  <si>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</si>
  <si>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</si>
  <si>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</si>
  <si>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</si>
  <si>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</si>
  <si>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</si>
  <si>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</si>
  <si>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</si>
  <si>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</si>
  <si>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</si>
  <si>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</si>
  <si>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</si>
  <si>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</si>
  <si>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</si>
  <si>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</si>
  <si>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</si>
  <si>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</si>
  <si>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</si>
  <si>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</si>
  <si>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</si>
  <si>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</si>
  <si>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</si>
  <si>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</si>
  <si>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</si>
  <si>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</si>
  <si>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</si>
  <si>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</si>
  <si>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</si>
  <si>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</si>
  <si>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</si>
  <si>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</si>
  <si>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</si>
  <si>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</si>
  <si>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</si>
  <si>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</si>
  <si>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</si>
  <si>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</si>
  <si>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</si>
  <si>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</si>
  <si>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</si>
  <si>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</si>
  <si>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</si>
  <si>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</si>
  <si>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</si>
  <si>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</si>
  <si>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</si>
  <si>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</si>
  <si>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</si>
  <si>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</si>
  <si>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</si>
  <si>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</si>
  <si>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</si>
  <si>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</si>
  <si>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</si>
  <si>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</si>
  <si>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</si>
  <si>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</si>
  <si>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</si>
  <si>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</si>
  <si>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</si>
  <si>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</si>
  <si>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</si>
  <si>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</si>
  <si>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</si>
  <si>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</si>
  <si>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</si>
  <si>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</si>
  <si>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</si>
  <si>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</si>
  <si>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</si>
  <si>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</si>
  <si>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</si>
  <si>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</si>
  <si>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</si>
  <si>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</si>
  <si>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</si>
  <si>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</si>
  <si>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</si>
  <si>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</si>
  <si>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</si>
  <si>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</si>
  <si>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</si>
  <si>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</si>
  <si>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</si>
  <si>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</si>
  <si>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</si>
  <si>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</si>
  <si>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</si>
  <si>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</si>
  <si>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</si>
  <si>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</si>
  <si>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</si>
  <si>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</si>
  <si>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</si>
  <si>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</si>
  <si>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</si>
  <si>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</si>
  <si>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</si>
  <si>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</si>
  <si>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</si>
  <si>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</si>
  <si>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</si>
  <si>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</si>
  <si>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</si>
  <si>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</si>
  <si>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</si>
  <si>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</si>
  <si>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</si>
  <si>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</si>
  <si>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</si>
  <si>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</si>
  <si>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</si>
  <si>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</si>
  <si>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</si>
  <si>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</si>
  <si>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</si>
  <si>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</si>
  <si>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</si>
  <si>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</si>
  <si>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</si>
  <si>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</si>
  <si>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</si>
  <si>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</si>
  <si>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</si>
  <si>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</si>
  <si>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</si>
  <si>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</si>
  <si>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</si>
  <si>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</si>
  <si>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</si>
  <si>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</si>
  <si>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</si>
  <si>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</si>
  <si>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</si>
  <si>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</si>
  <si>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</si>
  <si>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</si>
  <si>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</si>
  <si>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</si>
  <si>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</si>
  <si>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</si>
  <si>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</si>
  <si>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</si>
  <si>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</si>
  <si>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</si>
  <si>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</si>
  <si>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</si>
  <si>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</si>
  <si>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</si>
  <si>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</si>
  <si>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</si>
  <si>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</si>
  <si>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</si>
  <si>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</si>
  <si>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</si>
  <si>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</si>
  <si>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</si>
  <si>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</si>
  <si>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</si>
  <si>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</si>
  <si>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</si>
  <si>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</si>
  <si>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</si>
  <si>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</si>
  <si>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</si>
  <si>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</si>
  <si>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</si>
  <si>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</si>
  <si>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</si>
  <si>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</si>
  <si>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</si>
  <si>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</si>
  <si>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</si>
  <si>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</si>
  <si>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</si>
  <si>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</si>
  <si>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</si>
  <si>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</si>
  <si>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</si>
  <si>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</si>
  <si>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</si>
  <si>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</si>
  <si>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</si>
  <si>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</si>
  <si>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</si>
  <si>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</si>
  <si>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</si>
  <si>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</si>
  <si>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</si>
  <si>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</si>
  <si>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</si>
  <si>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</si>
  <si>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</si>
  <si>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</si>
  <si>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</si>
  <si>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</si>
  <si>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</si>
  <si>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</si>
  <si>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</si>
  <si>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</si>
  <si>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</si>
  <si>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</si>
  <si>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</si>
  <si>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</si>
  <si>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</si>
  <si>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</si>
  <si>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</si>
  <si>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</si>
  <si>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</si>
  <si>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</si>
  <si>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</si>
  <si>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</si>
  <si>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</si>
  <si>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</si>
  <si>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</si>
  <si>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</si>
  <si>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</si>
  <si>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</si>
  <si>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</si>
  <si>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</si>
  <si>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</si>
  <si>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</si>
  <si>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</si>
  <si>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</si>
  <si>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</si>
  <si>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</si>
  <si>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</si>
  <si>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</si>
  <si>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</si>
  <si>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</si>
  <si>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</si>
  <si>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</si>
  <si>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</si>
  <si>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</si>
  <si>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</si>
  <si>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</si>
  <si>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</si>
  <si>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</si>
  <si>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</si>
  <si>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</si>
  <si>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</si>
  <si>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</si>
  <si>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</si>
  <si>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</si>
  <si>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</si>
  <si>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</si>
  <si>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</si>
  <si>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</si>
  <si>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</si>
  <si>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</si>
  <si>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</si>
  <si>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</si>
  <si>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</si>
  <si>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</si>
  <si>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</si>
  <si>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</si>
  <si>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</si>
  <si>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</si>
  <si>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</si>
  <si>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</si>
  <si>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</si>
  <si>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</si>
  <si>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</si>
  <si>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</si>
  <si>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</si>
  <si>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</si>
  <si>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</si>
  <si>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</si>
  <si>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</si>
  <si>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</si>
  <si>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</si>
  <si>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</si>
  <si>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</si>
  <si>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</si>
  <si>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</si>
  <si>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</si>
  <si>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</si>
  <si>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</si>
  <si>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</si>
  <si>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</si>
  <si>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</si>
  <si>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</si>
  <si>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</si>
  <si>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</si>
  <si>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</si>
  <si>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</si>
  <si>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</si>
  <si>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</si>
  <si>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</si>
  <si>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</si>
  <si>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</si>
  <si>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</si>
  <si>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</si>
  <si>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</si>
  <si>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</si>
  <si>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</si>
  <si>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</si>
  <si>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</si>
  <si>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</si>
  <si>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</si>
  <si>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</si>
  <si>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</si>
  <si>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</si>
  <si>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</si>
  <si>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</si>
  <si>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</si>
  <si>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</si>
  <si>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</si>
  <si>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</si>
  <si>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</si>
  <si>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</si>
  <si>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</si>
  <si>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</si>
  <si>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</si>
  <si>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</si>
  <si>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</si>
  <si>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</si>
  <si>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</si>
  <si>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</si>
  <si>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</si>
  <si>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</si>
  <si>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</si>
  <si>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</si>
  <si>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</si>
  <si>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</si>
  <si>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</si>
  <si>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</si>
  <si>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</si>
  <si>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</si>
  <si>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</si>
  <si>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</si>
  <si>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</si>
  <si>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</si>
  <si>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</si>
  <si>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</si>
  <si>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</si>
  <si>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</si>
  <si>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</si>
  <si>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</si>
  <si>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</si>
  <si>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</si>
  <si>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</si>
  <si>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</si>
  <si>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</si>
  <si>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</si>
  <si>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</si>
  <si>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</si>
  <si>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</si>
  <si>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</si>
  <si>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</si>
  <si>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</si>
  <si>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</si>
  <si>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</si>
  <si>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</si>
  <si>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</si>
  <si>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</si>
  <si>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</si>
  <si>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</si>
  <si>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</si>
  <si>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</si>
  <si>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</si>
  <si>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</si>
  <si>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</si>
  <si>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</si>
  <si>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</si>
  <si>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</si>
  <si>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</si>
  <si>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</si>
  <si>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</si>
  <si>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</si>
  <si>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</si>
  <si>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</si>
  <si>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</si>
  <si>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</si>
  <si>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</si>
  <si>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</si>
  <si>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</si>
  <si>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</si>
  <si>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</si>
  <si>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</si>
  <si>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</si>
  <si>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</si>
  <si>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</si>
  <si>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</si>
  <si>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</si>
  <si>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</si>
  <si>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</si>
  <si>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</si>
  <si>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</si>
  <si>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</si>
  <si>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</si>
  <si>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</si>
  <si>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</si>
  <si>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</si>
  <si>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</si>
  <si>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</si>
  <si>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</si>
  <si>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</si>
  <si>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</si>
  <si>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</si>
  <si>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</si>
  <si>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</si>
  <si>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</si>
  <si>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</si>
  <si>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</si>
  <si>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</si>
  <si>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</si>
  <si>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</si>
  <si>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</si>
  <si>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</si>
  <si>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</si>
  <si>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</si>
  <si>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</si>
  <si>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</si>
  <si>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</si>
  <si>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</si>
  <si>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</si>
  <si>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</si>
  <si>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</si>
  <si>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</si>
  <si>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</si>
  <si>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</si>
  <si>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</si>
  <si>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</si>
  <si>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</si>
  <si>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</si>
  <si>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</si>
  <si>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</si>
  <si>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</si>
  <si>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</si>
  <si>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</si>
  <si>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</si>
  <si>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</si>
  <si>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</si>
  <si>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</si>
  <si>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</si>
  <si>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</si>
  <si>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</si>
  <si>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</si>
  <si>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</si>
  <si>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</si>
  <si>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</si>
  <si>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</si>
  <si>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</si>
  <si>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</si>
  <si>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</si>
  <si>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</si>
  <si>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</si>
  <si>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</si>
  <si>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</si>
  <si>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</si>
  <si>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</si>
  <si>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</si>
  <si>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</si>
  <si>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</si>
  <si>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</si>
  <si>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</si>
  <si>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</si>
  <si>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</si>
  <si>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</si>
  <si>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</si>
  <si>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</si>
  <si>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</si>
  <si>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</si>
  <si>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</si>
  <si>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</si>
  <si>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</si>
  <si>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</si>
  <si>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</si>
  <si>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</si>
  <si>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</si>
  <si>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</si>
  <si>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</si>
  <si>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</si>
  <si>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</si>
  <si>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</si>
  <si>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</si>
  <si>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</si>
  <si>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</si>
  <si>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</si>
  <si>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</si>
  <si>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</si>
  <si>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</si>
  <si>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</si>
  <si>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</si>
  <si>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</si>
  <si>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</si>
  <si>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</si>
  <si>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</si>
  <si>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</si>
  <si>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</si>
  <si>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</si>
  <si>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</si>
  <si>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</si>
  <si>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</si>
  <si>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</si>
  <si>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</si>
  <si>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</si>
  <si>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</si>
  <si>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</si>
  <si>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</si>
  <si>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</si>
  <si>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</si>
  <si>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</si>
  <si>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</si>
  <si>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</si>
  <si>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</si>
  <si>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</si>
  <si>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</si>
  <si>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</si>
  <si>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</si>
  <si>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</si>
  <si>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</si>
  <si>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</si>
  <si>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</si>
  <si>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</si>
  <si>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</si>
  <si>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</si>
  <si>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</si>
  <si>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</si>
  <si>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</si>
  <si>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</si>
  <si>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</si>
  <si>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</si>
  <si>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</si>
  <si>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</si>
  <si>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</si>
  <si>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</si>
  <si>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</si>
  <si>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</si>
  <si>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</si>
  <si>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</si>
  <si>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</si>
  <si>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</si>
  <si>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</si>
  <si>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</si>
  <si>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</si>
  <si>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</si>
  <si>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</si>
  <si>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</si>
  <si>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</si>
  <si>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</si>
  <si>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</si>
  <si>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</si>
  <si>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</si>
  <si>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</si>
  <si>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</si>
  <si>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</si>
  <si>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</si>
  <si>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</si>
  <si>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</si>
  <si>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</si>
  <si>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</si>
  <si>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</si>
  <si>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</si>
  <si>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</si>
  <si>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</si>
  <si>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</si>
  <si>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</si>
  <si>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</si>
  <si>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</si>
  <si>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</si>
  <si>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</si>
  <si>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</si>
  <si>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</si>
  <si>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</si>
  <si>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</si>
  <si>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</si>
  <si>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</si>
  <si>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</si>
  <si>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</si>
  <si>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</si>
  <si>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</si>
  <si>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</si>
  <si>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</si>
  <si>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</si>
  <si>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</si>
  <si>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</si>
  <si>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</si>
  <si>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</si>
  <si>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</si>
  <si>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</si>
  <si>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</si>
  <si>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</si>
  <si>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</si>
  <si>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</si>
  <si>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</si>
  <si>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</si>
  <si>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</si>
  <si>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</si>
  <si>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</si>
  <si>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</si>
  <si>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</si>
  <si>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</si>
  <si>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</si>
  <si>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</si>
  <si>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</si>
  <si>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</si>
  <si>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</si>
  <si>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</si>
  <si>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</si>
  <si>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</si>
  <si>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</si>
  <si>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</si>
  <si>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</si>
  <si>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</si>
  <si>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</si>
  <si>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</si>
  <si>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</si>
  <si>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</si>
  <si>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</si>
  <si>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</si>
  <si>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</si>
  <si>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</si>
  <si>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</si>
  <si>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</si>
  <si>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</si>
  <si>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</si>
  <si>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</si>
  <si>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</si>
  <si>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</si>
  <si>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</si>
  <si>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</si>
  <si>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</si>
  <si>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</si>
  <si>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</si>
  <si>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</si>
  <si>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</si>
  <si>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</si>
  <si>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</si>
  <si>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</si>
  <si>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</si>
  <si>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</si>
  <si>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</si>
  <si>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</si>
  <si>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</si>
  <si>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</si>
  <si>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</si>
  <si>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</si>
  <si>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</si>
  <si>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</si>
  <si>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</si>
  <si>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</si>
  <si>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</si>
  <si>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</si>
  <si>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</si>
  <si>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</si>
  <si>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</si>
  <si>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</si>
  <si>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</si>
  <si>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</si>
  <si>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</si>
  <si>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</si>
  <si>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</si>
  <si>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</si>
  <si>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</si>
  <si>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</si>
  <si>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</si>
  <si>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</si>
  <si>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</si>
  <si>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</si>
  <si>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</si>
  <si>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</si>
  <si>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</si>
  <si>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</si>
  <si>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</si>
  <si>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</si>
  <si>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</si>
  <si>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</si>
  <si>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</si>
  <si>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</si>
  <si>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</si>
  <si>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</si>
  <si>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</si>
  <si>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</si>
  <si>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</si>
  <si>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</si>
  <si>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</si>
  <si>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</si>
  <si>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</si>
  <si>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</si>
  <si>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</si>
  <si>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</si>
  <si>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</si>
  <si>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</si>
  <si>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</si>
  <si>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</si>
  <si>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</si>
  <si>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</si>
  <si>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</si>
  <si>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</si>
  <si>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</si>
  <si>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</si>
  <si>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</si>
  <si>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</si>
  <si>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</si>
  <si>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</si>
  <si>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</si>
  <si>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</si>
  <si>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</si>
  <si>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</si>
  <si>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</si>
  <si>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</si>
  <si>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</si>
  <si>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</si>
  <si>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</si>
  <si>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</si>
  <si>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</si>
  <si>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</si>
  <si>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</si>
  <si>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</si>
  <si>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</si>
  <si>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</si>
  <si>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</si>
  <si>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</si>
  <si>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</si>
  <si>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</si>
  <si>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</si>
  <si>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</si>
  <si>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</si>
  <si>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</si>
  <si>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</si>
  <si>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</si>
  <si>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</si>
  <si>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</si>
  <si>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</si>
  <si>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</si>
  <si>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</si>
  <si>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</si>
  <si>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</si>
  <si>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</si>
  <si>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</si>
  <si>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</si>
  <si>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</si>
  <si>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</si>
  <si>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</si>
  <si>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</si>
  <si>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</si>
  <si>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</si>
  <si>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</si>
  <si>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</si>
  <si>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</si>
  <si>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</si>
  <si>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</si>
  <si>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</si>
  <si>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</si>
  <si>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</si>
  <si>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</si>
  <si>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</si>
  <si>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</si>
  <si>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</si>
  <si>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</si>
  <si>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</si>
  <si>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</si>
  <si>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</si>
  <si>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</si>
  <si>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</si>
  <si>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</si>
  <si>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</si>
  <si>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</si>
  <si>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</si>
  <si>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</si>
  <si>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</si>
  <si>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</si>
  <si>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</si>
  <si>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</si>
  <si>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</si>
  <si>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</si>
  <si>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</si>
  <si>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</si>
  <si>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</si>
  <si>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</si>
  <si>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</si>
  <si>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</si>
  <si>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</si>
  <si>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</si>
  <si>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</si>
  <si>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</si>
  <si>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</si>
  <si>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</si>
  <si>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</si>
  <si>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</si>
  <si>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</si>
  <si>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</si>
  <si>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</si>
  <si>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</si>
  <si>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</si>
  <si>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</si>
  <si>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</si>
  <si>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</si>
  <si>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</si>
  <si>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</si>
  <si>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</si>
  <si>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</si>
  <si>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</si>
  <si>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</si>
  <si>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</si>
  <si>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</si>
  <si>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</si>
  <si>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</si>
  <si>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</si>
  <si>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</si>
  <si>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</si>
  <si>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</si>
  <si>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</si>
  <si>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</si>
  <si>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</si>
  <si>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</si>
  <si>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</si>
  <si>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</si>
  <si>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</si>
  <si>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</si>
  <si>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</si>
  <si>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</si>
  <si>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</si>
  <si>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</si>
  <si>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</si>
  <si>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</si>
  <si>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</si>
  <si>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</si>
  <si>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</si>
  <si>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</si>
  <si>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</si>
  <si>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</si>
  <si>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</si>
  <si>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</si>
  <si>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</si>
  <si>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</si>
  <si>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</si>
  <si>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</si>
  <si>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</si>
  <si>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</si>
  <si>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</si>
  <si>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</si>
  <si>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</si>
  <si>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</si>
  <si>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</si>
  <si>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</si>
  <si>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</si>
  <si>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</si>
  <si>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</si>
  <si>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</si>
  <si>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</si>
  <si>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</si>
  <si>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</si>
  <si>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</si>
  <si>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</si>
  <si>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</si>
  <si>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</si>
  <si>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</si>
  <si>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</si>
  <si>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</si>
  <si>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</si>
  <si>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</si>
  <si>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</si>
  <si>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</si>
  <si>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</si>
  <si>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</si>
  <si>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</si>
  <si>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</si>
  <si>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</si>
  <si>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</si>
  <si>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</si>
  <si>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</si>
  <si>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</si>
  <si>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</si>
  <si>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</si>
  <si>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</si>
  <si>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</si>
  <si>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</si>
  <si>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</si>
  <si>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</si>
  <si>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</si>
  <si>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</si>
  <si>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</si>
  <si>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</si>
  <si>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</si>
  <si>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</si>
  <si>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</si>
  <si>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</si>
  <si>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</si>
  <si>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</si>
  <si>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</si>
  <si>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</si>
  <si>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</si>
  <si>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</si>
  <si>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</si>
  <si>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</si>
  <si>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</si>
  <si>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</si>
  <si>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</si>
  <si>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</si>
  <si>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</si>
  <si>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</si>
  <si>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</si>
  <si>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</si>
  <si>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</si>
  <si>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</si>
  <si>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</si>
  <si>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</si>
  <si>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</si>
  <si>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</si>
  <si>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</si>
  <si>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</si>
  <si>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</si>
  <si>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</si>
  <si>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</si>
  <si>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</si>
  <si>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</si>
  <si>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</si>
  <si>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</si>
  <si>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</si>
  <si>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</si>
  <si>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</si>
  <si>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</si>
  <si>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</si>
  <si>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</si>
  <si>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</si>
  <si>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</si>
  <si>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</si>
  <si>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</si>
  <si>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</si>
  <si>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</si>
  <si>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</si>
  <si>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</si>
  <si>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</si>
  <si>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</si>
  <si>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</si>
  <si>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</si>
  <si>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</si>
  <si>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</si>
  <si>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</si>
  <si>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</si>
  <si>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</si>
  <si>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</si>
  <si>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</si>
  <si>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</si>
  <si>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</si>
  <si>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</si>
  <si>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</si>
  <si>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</si>
  <si>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</si>
  <si>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</si>
  <si>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</si>
  <si>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</si>
  <si>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</si>
  <si>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</si>
  <si>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</si>
  <si>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</si>
  <si>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</si>
  <si>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</si>
  <si>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</si>
  <si>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</si>
  <si>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</si>
  <si>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</si>
  <si>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</si>
  <si>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</si>
  <si>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</si>
  <si>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</si>
  <si>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</si>
  <si>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</si>
  <si>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</si>
  <si>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</si>
  <si>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</si>
  <si>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</si>
  <si>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</si>
  <si>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</si>
  <si>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</si>
  <si>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</si>
  <si>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</si>
  <si>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</si>
  <si>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</si>
  <si>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</si>
  <si>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</si>
  <si>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</si>
  <si>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</si>
  <si>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</si>
  <si>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</si>
  <si>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</si>
  <si>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</si>
  <si>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</si>
  <si>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</si>
  <si>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</si>
  <si>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</si>
  <si>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</si>
  <si>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</si>
  <si>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</si>
  <si>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</si>
  <si>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</si>
  <si>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</si>
  <si>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</si>
  <si>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</si>
  <si>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</si>
  <si>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</si>
  <si>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</si>
  <si>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</si>
  <si>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</si>
  <si>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</si>
  <si>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</si>
  <si>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</si>
  <si>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</si>
  <si>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</si>
  <si>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</si>
  <si>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</si>
  <si>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</si>
  <si>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</si>
  <si>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</si>
  <si>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</si>
  <si>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</si>
  <si>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</si>
  <si>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</si>
  <si>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</si>
  <si>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</si>
  <si>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</si>
  <si>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</si>
  <si>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</si>
  <si>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</si>
  <si>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</si>
  <si>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</si>
  <si>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</si>
  <si>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</si>
  <si>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</si>
  <si>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</si>
  <si>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</si>
  <si>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</si>
  <si>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</si>
  <si>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</si>
  <si>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</si>
  <si>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</si>
  <si>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</si>
  <si>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</si>
  <si>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</si>
  <si>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</si>
  <si>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</si>
  <si>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</si>
  <si>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</si>
  <si>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</si>
  <si>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</si>
  <si>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</si>
  <si>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</si>
  <si>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</si>
  <si>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</si>
  <si>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</si>
  <si>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</si>
  <si>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</si>
  <si>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</si>
  <si>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</si>
  <si>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</si>
  <si>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</si>
  <si>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</si>
  <si>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</si>
  <si>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</si>
  <si>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</si>
  <si>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</si>
  <si>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</si>
  <si>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</si>
  <si>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</si>
  <si>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</si>
  <si>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</si>
  <si>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</si>
  <si>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</si>
  <si>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</si>
  <si>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</si>
  <si>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</si>
  <si>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</si>
  <si>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</si>
  <si>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</si>
  <si>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</si>
  <si>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</si>
  <si>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</si>
  <si>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</si>
  <si>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</si>
  <si>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</si>
  <si>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</si>
  <si>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</si>
  <si>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</si>
  <si>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</si>
  <si>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</si>
  <si>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</si>
  <si>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</si>
  <si>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</si>
  <si>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</si>
  <si>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</si>
  <si>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</si>
  <si>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</si>
  <si>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</si>
  <si>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</si>
  <si>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</si>
  <si>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</si>
  <si>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</si>
  <si>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</si>
  <si>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</si>
  <si>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</si>
  <si>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</si>
  <si>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</si>
  <si>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</si>
  <si>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</si>
  <si>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</si>
  <si>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</si>
  <si>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</si>
  <si>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</si>
  <si>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</si>
  <si>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</si>
  <si>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</si>
  <si>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</si>
  <si>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</si>
  <si>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</si>
  <si>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</si>
  <si>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</si>
  <si>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</si>
  <si>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</si>
  <si>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</si>
  <si>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</si>
  <si>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</si>
  <si>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</si>
  <si>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</si>
  <si>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</si>
  <si>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</si>
  <si>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</si>
  <si>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</si>
  <si>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</si>
  <si>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</si>
  <si>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</si>
  <si>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</si>
  <si>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</si>
  <si>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</si>
  <si>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</si>
  <si>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</si>
  <si>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</si>
  <si>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</si>
  <si>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</si>
  <si>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</si>
  <si>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</si>
  <si>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</si>
  <si>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</si>
  <si>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</si>
  <si>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</si>
  <si>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</si>
  <si>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</si>
  <si>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</si>
  <si>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</si>
  <si>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</si>
  <si>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</si>
  <si>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</si>
  <si>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</si>
  <si>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</si>
  <si>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</si>
  <si>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</si>
  <si>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</si>
  <si>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</si>
  <si>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</si>
  <si>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</si>
  <si>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</si>
  <si>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</si>
  <si>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</si>
  <si>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</si>
  <si>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</si>
  <si>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</si>
  <si>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</si>
  <si>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</si>
  <si>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</si>
  <si>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</si>
  <si>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</si>
  <si>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</si>
  <si>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</si>
  <si>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</si>
  <si>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</si>
  <si>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</si>
  <si>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</si>
  <si>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</si>
  <si>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</si>
  <si>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</si>
  <si>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</si>
  <si>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</si>
  <si>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</si>
  <si>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</si>
  <si>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</si>
  <si>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</si>
  <si>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</si>
  <si>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</si>
  <si>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</si>
  <si>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</si>
  <si>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</si>
  <si>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</si>
  <si>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</si>
  <si>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</si>
  <si>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</si>
  <si>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</si>
  <si>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</si>
  <si>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</si>
  <si>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</si>
  <si>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</si>
  <si>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</si>
  <si>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</si>
  <si>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</si>
  <si>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</si>
  <si>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</si>
  <si>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</si>
  <si>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</si>
  <si>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</si>
  <si>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</si>
  <si>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</si>
  <si>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</si>
  <si>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</si>
  <si>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</si>
  <si>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</si>
  <si>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</si>
  <si>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</si>
  <si>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</si>
  <si>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</si>
  <si>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</si>
  <si>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</si>
  <si>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</si>
  <si>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</si>
  <si>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</si>
  <si>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</si>
  <si>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</si>
  <si>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</si>
  <si>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</si>
  <si>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</si>
  <si>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</si>
  <si>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</si>
  <si>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</si>
  <si>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</si>
  <si>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</si>
  <si>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</si>
  <si>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</si>
  <si>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</si>
  <si>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</si>
  <si>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</si>
  <si>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</si>
  <si>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</si>
  <si>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</si>
  <si>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</si>
  <si>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</si>
  <si>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</si>
  <si>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</si>
  <si>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</si>
  <si>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</si>
  <si>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</si>
  <si>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</si>
  <si>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</si>
  <si>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</si>
  <si>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</si>
  <si>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</si>
  <si>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</si>
  <si>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</si>
  <si>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</si>
  <si>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</si>
  <si>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</si>
  <si>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</si>
  <si>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</si>
  <si>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</si>
  <si>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</si>
  <si>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</si>
  <si>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</si>
  <si>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</si>
  <si>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</si>
  <si>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</si>
  <si>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</si>
  <si>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</si>
  <si>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</si>
  <si>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</si>
  <si>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</si>
  <si>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</si>
  <si>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</si>
  <si>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</si>
  <si>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</si>
  <si>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</si>
  <si>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</si>
  <si>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</si>
  <si>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</si>
  <si>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</si>
  <si>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</si>
  <si>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</si>
  <si>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</si>
  <si>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</si>
  <si>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</si>
  <si>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</si>
  <si>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</si>
  <si>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</si>
  <si>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</si>
  <si>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</si>
  <si>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</si>
  <si>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</si>
  <si>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</si>
  <si>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</si>
  <si>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</si>
  <si>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</si>
  <si>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</si>
  <si>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</si>
  <si>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</si>
  <si>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</si>
  <si>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</si>
  <si>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</si>
  <si>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</si>
  <si>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</si>
  <si>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</si>
  <si>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</si>
  <si>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</si>
  <si>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</si>
  <si>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</si>
  <si>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</si>
  <si>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</si>
  <si>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</si>
  <si>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</si>
  <si>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</si>
  <si>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</si>
  <si>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</si>
  <si>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</si>
  <si>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</si>
  <si>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</si>
  <si>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</si>
  <si>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</si>
  <si>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</si>
  <si>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</si>
  <si>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</si>
  <si>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</si>
  <si>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</si>
  <si>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</si>
  <si>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</si>
  <si>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</si>
  <si>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</si>
  <si>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</si>
  <si>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</si>
  <si>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</si>
  <si>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</si>
  <si>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</si>
  <si>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</si>
  <si>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</si>
  <si>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</si>
  <si>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</si>
  <si>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</si>
  <si>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</si>
  <si>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</si>
  <si>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</si>
  <si>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</si>
  <si>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</si>
  <si>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</si>
  <si>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</si>
  <si>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</si>
  <si>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</si>
  <si>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</si>
  <si>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</si>
  <si>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</si>
  <si>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</si>
  <si>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</si>
  <si>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</si>
  <si>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</si>
  <si>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</si>
  <si>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</si>
  <si>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</si>
  <si>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</si>
  <si>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</si>
  <si>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</si>
  <si>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</si>
  <si>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</si>
  <si>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</si>
  <si>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</si>
  <si>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</si>
  <si>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</si>
  <si>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</si>
  <si>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</si>
  <si>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</si>
  <si>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</si>
  <si>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</si>
  <si>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</si>
  <si>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</si>
  <si>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</si>
  <si>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</si>
  <si>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</si>
  <si>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</si>
  <si>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</si>
  <si>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</si>
  <si>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</si>
  <si>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</si>
  <si>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</si>
  <si>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</si>
  <si>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</si>
  <si>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</si>
  <si>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</si>
  <si>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</si>
  <si>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</si>
  <si>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</si>
  <si>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</si>
  <si>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</si>
  <si>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</si>
  <si>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</si>
  <si>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</si>
  <si>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</si>
  <si>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</si>
  <si>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</si>
  <si>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</si>
  <si>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</si>
  <si>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</si>
  <si>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</si>
  <si>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</si>
  <si>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</si>
  <si>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</si>
  <si>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</si>
  <si>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</si>
  <si>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</si>
  <si>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</si>
  <si>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</si>
  <si>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</si>
  <si>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</si>
  <si>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</si>
  <si>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</si>
  <si>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</si>
  <si>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</si>
  <si>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</si>
  <si>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</si>
  <si>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</si>
  <si>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</si>
  <si>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</si>
  <si>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</si>
  <si>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</si>
  <si>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</si>
  <si>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</si>
  <si>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</si>
  <si>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</si>
  <si>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</si>
  <si>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</si>
  <si>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</si>
  <si>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</si>
  <si>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</si>
  <si>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</si>
  <si>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</si>
  <si>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</si>
  <si>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</si>
  <si>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</si>
  <si>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</si>
  <si>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</si>
  <si>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</si>
  <si>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</si>
  <si>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</si>
  <si>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</si>
  <si>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</si>
  <si>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</si>
  <si>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</si>
  <si>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</si>
  <si>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</si>
  <si>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</si>
  <si>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</si>
  <si>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</si>
  <si>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</si>
  <si>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</si>
  <si>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</si>
  <si>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</si>
  <si>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</si>
  <si>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</si>
  <si>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</si>
  <si>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</si>
  <si>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</si>
  <si>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</si>
  <si>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</si>
  <si>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</si>
  <si>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</si>
  <si>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</si>
  <si>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</si>
  <si>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</si>
  <si>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</si>
  <si>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</si>
  <si>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</si>
  <si>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</si>
  <si>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</si>
  <si>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</si>
  <si>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</si>
  <si>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</si>
  <si>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</si>
  <si>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</si>
  <si>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</si>
  <si>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</si>
  <si>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</si>
  <si>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</si>
  <si>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</si>
  <si>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</si>
  <si>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</si>
  <si>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</si>
  <si>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</si>
  <si>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</si>
  <si>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</si>
  <si>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</si>
  <si>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</si>
  <si>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</si>
  <si>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</si>
  <si>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</si>
  <si>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</si>
  <si>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</si>
  <si>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</si>
  <si>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</si>
  <si>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</si>
  <si>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</si>
  <si>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</si>
  <si>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</si>
  <si>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</si>
  <si>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</si>
  <si>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</si>
  <si>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</si>
  <si>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</si>
  <si>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</si>
  <si>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</si>
  <si>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</si>
  <si>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</si>
  <si>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</si>
  <si>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</si>
  <si>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</si>
  <si>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</si>
  <si>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</si>
  <si>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</si>
  <si>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</si>
  <si>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</si>
  <si>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</si>
  <si>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</si>
  <si>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</si>
  <si>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</si>
  <si>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</si>
  <si>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</si>
  <si>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</si>
  <si>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</si>
  <si>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</si>
  <si>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</si>
  <si>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</si>
  <si>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</si>
  <si>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</si>
  <si>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</si>
  <si>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</si>
  <si>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</si>
  <si>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</si>
  <si>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</si>
  <si>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</si>
  <si>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</si>
  <si>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</si>
  <si>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</si>
  <si>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</si>
  <si>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</si>
  <si>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</si>
  <si>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</si>
  <si>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</si>
  <si>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</si>
  <si>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</si>
  <si>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</si>
  <si>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</si>
  <si>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</si>
  <si>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</si>
  <si>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</si>
  <si>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</si>
  <si>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</si>
  <si>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</si>
  <si>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</si>
  <si>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</si>
  <si>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</si>
  <si>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</si>
  <si>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</si>
  <si>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</si>
  <si>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</si>
  <si>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</si>
  <si>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</si>
  <si>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</si>
  <si>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</si>
  <si>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</si>
  <si>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</si>
  <si>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</si>
  <si>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</si>
  <si>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</si>
  <si>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</si>
  <si>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</si>
  <si>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</si>
  <si>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</si>
  <si>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</si>
  <si>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</si>
  <si>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</si>
  <si>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</si>
  <si>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</si>
  <si>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</si>
  <si>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</si>
  <si>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</si>
  <si>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</si>
  <si>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</si>
  <si>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</si>
  <si>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</si>
  <si>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</si>
  <si>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</si>
  <si>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</si>
  <si>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</si>
  <si>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</si>
  <si>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</si>
  <si>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</si>
  <si>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</si>
  <si>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</si>
  <si>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</si>
  <si>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</si>
  <si>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</si>
  <si>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</si>
  <si>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</si>
  <si>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</si>
  <si>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</si>
  <si>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</si>
  <si>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</si>
  <si>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</si>
  <si>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</si>
  <si>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</si>
  <si>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</si>
  <si>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</si>
  <si>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</si>
  <si>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</si>
  <si>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</si>
  <si>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</si>
  <si>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</si>
  <si>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</si>
  <si>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</si>
  <si>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</si>
  <si>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</si>
  <si>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</si>
  <si>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</si>
  <si>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</si>
  <si>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</si>
  <si>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</si>
  <si>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</si>
  <si>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</si>
  <si>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</si>
  <si>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</si>
  <si>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</si>
  <si>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</si>
  <si>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</si>
  <si>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</si>
  <si>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</si>
  <si>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</si>
  <si>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</si>
  <si>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</si>
  <si>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</si>
  <si>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</si>
  <si>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</si>
  <si>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</si>
  <si>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</si>
  <si>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</si>
  <si>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</si>
  <si>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</si>
  <si>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</si>
  <si>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</si>
  <si>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</si>
  <si>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</si>
  <si>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</si>
  <si>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</si>
  <si>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</si>
  <si>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</si>
  <si>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</si>
  <si>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</si>
  <si>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</si>
  <si>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</si>
  <si>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</si>
  <si>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</si>
  <si>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</si>
  <si>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</si>
  <si>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</si>
  <si>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</si>
  <si>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</si>
  <si>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</si>
  <si>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</si>
  <si>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</si>
  <si>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</si>
  <si>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</si>
  <si>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</si>
  <si>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</si>
  <si>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</si>
  <si>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</si>
  <si>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</si>
  <si>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</si>
  <si>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</si>
  <si>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</si>
  <si>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</si>
  <si>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</si>
  <si>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</si>
  <si>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</si>
  <si>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</si>
  <si>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</si>
  <si>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</si>
  <si>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</si>
  <si>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</si>
  <si>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</si>
  <si>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</si>
  <si>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</si>
  <si>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</si>
  <si>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</si>
  <si>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</si>
  <si>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</si>
  <si>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</si>
  <si>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</si>
  <si>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</si>
  <si>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</si>
  <si>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</si>
  <si>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</si>
  <si>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</si>
  <si>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</si>
  <si>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</si>
  <si>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</si>
  <si>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</si>
  <si>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</si>
  <si>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</si>
  <si>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</si>
  <si>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</si>
  <si>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</si>
  <si>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</si>
  <si>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</si>
  <si>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</si>
  <si>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</si>
  <si>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</si>
  <si>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</si>
  <si>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</si>
  <si>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</si>
  <si>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</si>
  <si>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</si>
  <si>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</si>
  <si>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</si>
  <si>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</si>
  <si>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</si>
  <si>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</si>
  <si>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</si>
  <si>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</si>
  <si>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</si>
  <si>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</si>
  <si>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</si>
  <si>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</si>
  <si>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</si>
  <si>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</si>
  <si>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</si>
  <si>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</si>
  <si>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</si>
  <si>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</si>
  <si>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</si>
  <si>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</si>
  <si>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</si>
  <si>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</si>
  <si>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</si>
  <si>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</si>
  <si>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</si>
  <si>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</si>
  <si>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</si>
  <si>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</si>
  <si>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</si>
  <si>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</si>
  <si>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</si>
  <si>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</si>
  <si>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</si>
  <si>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</si>
  <si>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</si>
  <si>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</si>
  <si>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</si>
  <si>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</si>
  <si>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</si>
  <si>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</si>
  <si>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</si>
  <si>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</si>
  <si>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</si>
  <si>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</si>
  <si>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</si>
  <si>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</si>
  <si>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</si>
  <si>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</si>
  <si>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</si>
  <si>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</si>
  <si>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</si>
  <si>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</si>
  <si>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</si>
  <si>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</si>
  <si>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</si>
  <si>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</si>
  <si>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</si>
  <si>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</si>
  <si>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</si>
  <si>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</si>
  <si>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</si>
  <si>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</si>
  <si>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</si>
  <si>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</si>
  <si>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</si>
  <si>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</si>
  <si>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</si>
  <si>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</si>
  <si>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</si>
  <si>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</si>
  <si>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</si>
  <si>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</si>
  <si>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</si>
  <si>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</si>
  <si>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</si>
  <si>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</si>
  <si>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</si>
  <si>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</si>
  <si>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</si>
  <si>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</si>
  <si>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</si>
  <si>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</si>
  <si>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</si>
  <si>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</si>
  <si>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</si>
  <si>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</si>
  <si>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</si>
  <si>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</si>
  <si>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</si>
  <si>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</si>
  <si>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</si>
  <si>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</si>
  <si>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</si>
  <si>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</si>
  <si>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</si>
  <si>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</si>
  <si>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</si>
  <si>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</si>
  <si>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</si>
  <si>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</si>
  <si>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</si>
  <si>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</si>
  <si>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</si>
  <si>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</si>
  <si>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</si>
  <si>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</si>
  <si>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</si>
  <si>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</si>
  <si>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</si>
  <si>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</si>
  <si>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</si>
  <si>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</si>
  <si>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</si>
  <si>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</si>
  <si>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</si>
  <si>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</si>
  <si>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</si>
  <si>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</si>
  <si>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</si>
  <si>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</si>
  <si>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</si>
  <si>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</si>
  <si>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</si>
  <si>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</si>
  <si>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</si>
  <si>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</si>
  <si>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</si>
  <si>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</si>
  <si>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</si>
  <si>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</si>
  <si>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</si>
  <si>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</si>
  <si>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</si>
  <si>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</si>
  <si>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</si>
  <si>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</si>
  <si>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</si>
  <si>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</si>
  <si>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</si>
  <si>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</si>
  <si>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</si>
  <si>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</si>
  <si>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</si>
  <si>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</si>
  <si>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</si>
  <si>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</si>
  <si>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</si>
  <si>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</si>
  <si>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</si>
  <si>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</si>
  <si>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</si>
  <si>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</si>
  <si>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</si>
  <si>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</si>
  <si>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</si>
  <si>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</si>
  <si>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</si>
  <si>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</si>
  <si>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</si>
  <si>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</si>
  <si>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</si>
  <si>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</si>
  <si>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</si>
  <si>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</si>
  <si>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</si>
  <si>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</si>
  <si>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</si>
  <si>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</si>
  <si>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</si>
  <si>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</si>
  <si>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</si>
  <si>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</si>
  <si>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</si>
  <si>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</si>
  <si>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</si>
  <si>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</si>
  <si>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</si>
  <si>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</si>
  <si>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</si>
  <si>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</si>
  <si>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</si>
  <si>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</si>
  <si>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</si>
  <si>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</si>
  <si>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</si>
  <si>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</si>
  <si>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</si>
  <si>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</si>
  <si>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</si>
  <si>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</si>
  <si>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</si>
  <si>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</si>
  <si>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</si>
  <si>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</si>
  <si>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</si>
  <si>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</si>
  <si>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</si>
  <si>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</si>
  <si>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</si>
  <si>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</si>
  <si>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</si>
  <si>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</si>
  <si>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</si>
  <si>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</si>
  <si>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</si>
  <si>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</si>
  <si>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</si>
  <si>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</si>
  <si>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</si>
  <si>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</si>
  <si>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</si>
  <si>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</si>
  <si>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</si>
  <si>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</si>
  <si>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</si>
  <si>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</si>
  <si>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</si>
  <si>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</si>
  <si>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</si>
  <si>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</si>
  <si>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</si>
  <si>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</si>
  <si>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</si>
  <si>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</si>
  <si>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</si>
  <si>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</si>
  <si>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</si>
  <si>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</si>
  <si>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</si>
  <si>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</si>
  <si>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</si>
  <si>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</si>
  <si>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</si>
  <si>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</si>
  <si>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</si>
  <si>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</si>
  <si>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</si>
  <si>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</si>
  <si>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</si>
  <si>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</si>
  <si>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</si>
  <si>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</si>
  <si>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</si>
  <si>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</si>
  <si>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</si>
  <si>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</si>
  <si>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</si>
  <si>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</si>
  <si>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</si>
  <si>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</si>
  <si>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</si>
  <si>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</si>
  <si>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</si>
  <si>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</si>
  <si>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</si>
  <si>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</si>
  <si>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</si>
  <si>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</si>
  <si>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</si>
  <si>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</si>
  <si>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</si>
  <si>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</si>
  <si>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</si>
  <si>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</si>
  <si>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</si>
  <si>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</si>
  <si>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</si>
  <si>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</si>
  <si>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</si>
  <si>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</si>
  <si>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</si>
  <si>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</si>
  <si>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</si>
  <si>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</si>
  <si>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</si>
  <si>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</si>
  <si>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</si>
  <si>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</si>
  <si>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</si>
  <si>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</si>
  <si>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</si>
  <si>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</si>
  <si>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</si>
  <si>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</si>
  <si>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</si>
  <si>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</si>
  <si>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</si>
  <si>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</si>
  <si>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</si>
  <si>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</si>
  <si>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</si>
  <si>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</si>
  <si>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</si>
  <si>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</si>
  <si>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</si>
  <si>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</si>
  <si>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</si>
  <si>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</si>
  <si>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</si>
  <si>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</si>
  <si>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</si>
  <si>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</si>
  <si>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</si>
  <si>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</si>
  <si>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</si>
  <si>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</si>
  <si>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</si>
  <si>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</si>
  <si>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</si>
  <si>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</si>
  <si>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</si>
  <si>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</si>
  <si>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</si>
  <si>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</si>
  <si>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</si>
  <si>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</si>
  <si>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</si>
  <si>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</si>
  <si>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</si>
  <si>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</si>
  <si>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</si>
  <si>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</si>
  <si>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</si>
  <si>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</si>
  <si>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</si>
  <si>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</si>
  <si>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</si>
  <si>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</si>
  <si>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</si>
  <si>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</si>
  <si>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</si>
  <si>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</si>
  <si>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</si>
  <si>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</si>
  <si>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</si>
  <si>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</si>
  <si>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</si>
  <si>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</si>
  <si>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</si>
  <si>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</si>
  <si>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</si>
  <si>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</si>
  <si>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</si>
  <si>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</si>
  <si>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</si>
  <si>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</si>
  <si>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</si>
  <si>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</si>
  <si>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</si>
  <si>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</si>
  <si>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</si>
  <si>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</si>
  <si>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</si>
  <si>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</si>
  <si>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</si>
  <si>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</si>
  <si>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</si>
  <si>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</si>
  <si>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</si>
  <si>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</si>
  <si>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</si>
  <si>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</si>
  <si>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</si>
  <si>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</si>
  <si>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</si>
  <si>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</si>
  <si>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</si>
  <si>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</si>
  <si>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</si>
  <si>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</si>
  <si>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</si>
  <si>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</si>
  <si>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</si>
  <si>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</si>
  <si>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</si>
  <si>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</si>
  <si>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</si>
  <si>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</si>
  <si>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</si>
  <si>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</si>
  <si>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</si>
  <si>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</si>
  <si>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</si>
  <si>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</si>
  <si>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</si>
  <si>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</si>
  <si>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</si>
  <si>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</si>
  <si>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</si>
  <si>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</si>
  <si>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</si>
  <si>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</si>
  <si>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</si>
  <si>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</si>
  <si>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</si>
  <si>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</si>
  <si>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</si>
  <si>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</si>
  <si>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</si>
  <si>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</si>
  <si>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</si>
  <si>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</si>
  <si>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</si>
  <si>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</si>
  <si>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</si>
  <si>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</si>
  <si>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</si>
  <si>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</si>
  <si>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</si>
  <si>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</si>
  <si>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</si>
  <si>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</si>
  <si>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</si>
  <si>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</si>
  <si>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</si>
  <si>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</si>
  <si>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</si>
  <si>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</si>
  <si>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</si>
  <si>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</si>
  <si>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</si>
  <si>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</si>
  <si>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</si>
  <si>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</si>
  <si>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</si>
  <si>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</si>
  <si>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</si>
  <si>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</si>
  <si>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</si>
  <si>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</si>
  <si>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</si>
  <si>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</si>
  <si>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</si>
  <si>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</si>
  <si>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</si>
  <si>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</si>
  <si>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</si>
  <si>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</si>
  <si>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</si>
  <si>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</si>
  <si>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</si>
  <si>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</si>
  <si>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</si>
  <si>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</si>
  <si>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</si>
  <si>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</si>
  <si>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</si>
  <si>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</si>
  <si>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</si>
  <si>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</si>
  <si>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</si>
  <si>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</si>
  <si>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</si>
  <si>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</si>
  <si>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</si>
  <si>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</si>
  <si>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</si>
  <si>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</si>
  <si>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</si>
  <si>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</si>
  <si>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</si>
  <si>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</si>
  <si>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</si>
  <si>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</si>
  <si>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</si>
  <si>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</si>
  <si>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</si>
  <si>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</si>
  <si>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</si>
  <si>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</si>
  <si>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</si>
  <si>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</si>
  <si>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</si>
  <si>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</si>
  <si>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</si>
  <si>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</si>
  <si>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</si>
  <si>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</si>
  <si>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</si>
  <si>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</si>
  <si>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</si>
  <si>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</si>
  <si>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</si>
  <si>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</si>
  <si>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</si>
  <si>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</si>
  <si>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</si>
  <si>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</si>
  <si>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</si>
  <si>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</si>
  <si>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</si>
  <si>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</si>
  <si>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</si>
  <si>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</si>
  <si>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</si>
  <si>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</si>
  <si>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</si>
  <si>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</si>
  <si>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</si>
  <si>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</si>
  <si>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</si>
  <si>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</si>
  <si>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</si>
  <si>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</si>
  <si>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</si>
  <si>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</si>
  <si>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</si>
  <si>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</si>
  <si>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</si>
  <si>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</si>
  <si>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</si>
  <si>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</si>
  <si>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</si>
  <si>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</si>
  <si>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</si>
  <si>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</si>
  <si>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</si>
  <si>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</si>
  <si>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</si>
  <si>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</si>
  <si>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</si>
  <si>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</si>
  <si>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</si>
  <si>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</si>
  <si>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</si>
  <si>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</si>
  <si>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</si>
  <si>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</si>
  <si>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</si>
  <si>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</si>
  <si>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</si>
  <si>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</si>
  <si>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</si>
  <si>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</si>
  <si>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</si>
  <si>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</si>
  <si>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</si>
  <si>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</si>
  <si>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</si>
  <si>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</si>
  <si>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</si>
  <si>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</si>
  <si>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</si>
  <si>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</si>
  <si>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</si>
  <si>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</si>
  <si>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</si>
  <si>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</si>
  <si>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</si>
  <si>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</si>
  <si>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</si>
  <si>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</si>
  <si>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</si>
  <si>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</si>
  <si>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</si>
  <si>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</si>
  <si>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</si>
  <si>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</si>
  <si>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</si>
  <si>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</si>
  <si>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</si>
  <si>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</si>
  <si>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</si>
  <si>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</si>
  <si>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</si>
  <si>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</si>
  <si>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</si>
  <si>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</si>
  <si>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</si>
  <si>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</si>
  <si>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</si>
  <si>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</si>
  <si>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</si>
  <si>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</si>
  <si>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</si>
  <si>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</si>
  <si>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</si>
  <si>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</si>
  <si>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</si>
  <si>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</si>
  <si>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</si>
  <si>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</si>
  <si>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</si>
  <si>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</si>
  <si>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</si>
  <si>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</si>
  <si>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</si>
  <si>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</si>
  <si>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</si>
  <si>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</si>
  <si>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</si>
  <si>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</si>
  <si>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</si>
  <si>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</si>
  <si>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</si>
  <si>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</si>
  <si>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</si>
  <si>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</si>
  <si>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</si>
  <si>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</si>
  <si>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</si>
  <si>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</si>
  <si>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</si>
  <si>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</si>
  <si>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</si>
  <si>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</si>
  <si>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</si>
  <si>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</si>
  <si>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</si>
  <si>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</si>
  <si>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</si>
  <si>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</si>
  <si>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</si>
  <si>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</si>
  <si>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</si>
  <si>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</si>
  <si>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</si>
  <si>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</si>
  <si>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</si>
  <si>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</si>
  <si>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</si>
  <si>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</si>
  <si>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</si>
  <si>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</si>
  <si>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</si>
  <si>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</si>
  <si>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</si>
  <si>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</si>
  <si>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</si>
  <si>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</si>
  <si>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</si>
  <si>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</si>
  <si>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</si>
  <si>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</si>
  <si>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</si>
  <si>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</si>
  <si>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</si>
  <si>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</si>
  <si>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</si>
  <si>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</si>
  <si>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</si>
  <si>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</si>
  <si>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</si>
  <si>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</si>
  <si>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</si>
  <si>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</si>
  <si>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</si>
  <si>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</si>
  <si>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</si>
  <si>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</si>
  <si>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</si>
  <si>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</si>
  <si>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</si>
  <si>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</si>
  <si>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</si>
  <si>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</si>
  <si>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</si>
  <si>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</si>
  <si>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</si>
  <si>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</si>
  <si>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</si>
  <si>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</si>
  <si>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</si>
  <si>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</si>
  <si>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</si>
  <si>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</si>
  <si>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</si>
  <si>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</si>
  <si>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</si>
  <si>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</si>
  <si>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</si>
  <si>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</si>
  <si>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</si>
  <si>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</si>
  <si>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</si>
  <si>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</si>
  <si>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</si>
  <si>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</si>
  <si>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</si>
  <si>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</si>
  <si>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</si>
  <si>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</si>
  <si>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</si>
  <si>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</si>
  <si>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</si>
  <si>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</si>
  <si>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</si>
  <si>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</si>
  <si>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</si>
  <si>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</si>
  <si>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</si>
  <si>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</si>
  <si>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</si>
  <si>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</si>
  <si>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</si>
  <si>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</si>
  <si>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</si>
  <si>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</si>
  <si>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</si>
  <si>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</si>
  <si>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</si>
  <si>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</si>
  <si>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</si>
  <si>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</si>
  <si>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</si>
  <si>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</si>
  <si>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</si>
  <si>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</si>
  <si>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</si>
  <si>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</si>
  <si>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</si>
  <si>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</si>
  <si>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</si>
  <si>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</si>
  <si>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</si>
  <si>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</si>
  <si>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</si>
  <si>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</si>
  <si>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</si>
  <si>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</si>
  <si>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</si>
  <si>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</si>
  <si>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</si>
  <si>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</si>
  <si>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</si>
  <si>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</si>
  <si>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</si>
  <si>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</si>
  <si>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</si>
  <si>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</si>
  <si>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</si>
  <si>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</si>
  <si>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</si>
  <si>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</si>
  <si>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</si>
  <si>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</si>
  <si>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</si>
  <si>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</si>
  <si>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</si>
  <si>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</si>
  <si>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</si>
  <si>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</si>
  <si>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</si>
  <si>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</si>
  <si>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</si>
  <si>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</si>
  <si>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</si>
  <si>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</si>
  <si>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</si>
  <si>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</si>
  <si>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</si>
  <si>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</si>
  <si>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</si>
  <si>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</si>
  <si>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</si>
  <si>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</si>
  <si>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</si>
  <si>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</si>
  <si>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</si>
  <si>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</si>
  <si>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</si>
  <si>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</si>
  <si>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</si>
  <si>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</si>
  <si>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</si>
  <si>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</si>
  <si>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</si>
  <si>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</si>
  <si>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</si>
  <si>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</si>
  <si>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</si>
  <si>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</si>
  <si>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</si>
  <si>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</si>
  <si>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</si>
  <si>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</si>
  <si>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</si>
  <si>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</si>
  <si>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</si>
  <si>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</si>
  <si>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</si>
  <si>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</si>
  <si>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</si>
  <si>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</si>
  <si>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</si>
  <si>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</si>
  <si>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</si>
  <si>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</si>
  <si>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</si>
  <si>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</si>
  <si>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</si>
  <si>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</si>
  <si>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</si>
  <si>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</si>
  <si>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</si>
  <si>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</si>
  <si>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</si>
  <si>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</si>
  <si>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</si>
  <si>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</si>
  <si>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</si>
  <si>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</si>
  <si>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</si>
  <si>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</si>
  <si>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</si>
  <si>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</si>
  <si>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</si>
  <si>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</si>
  <si>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</si>
  <si>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</si>
  <si>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</si>
  <si>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</si>
  <si>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</si>
  <si>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</si>
  <si>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</si>
  <si>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</si>
  <si>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</si>
  <si>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</si>
  <si>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</si>
  <si>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</si>
  <si>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</si>
  <si>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</si>
  <si>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</si>
  <si>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</si>
  <si>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</si>
  <si>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</si>
  <si>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</si>
  <si>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</si>
  <si>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</si>
  <si>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</si>
  <si>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</si>
  <si>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</si>
  <si>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</si>
  <si>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</si>
  <si>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</si>
  <si>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</si>
  <si>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</si>
  <si>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</si>
  <si>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</si>
  <si>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</si>
  <si>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</si>
  <si>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</si>
  <si>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</si>
  <si>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</si>
  <si>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</si>
  <si>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</si>
  <si>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</si>
  <si>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</si>
  <si>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</si>
  <si>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</si>
  <si>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</si>
  <si>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</si>
  <si>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</si>
  <si>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</si>
  <si>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</si>
  <si>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</si>
  <si>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</si>
  <si>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</si>
  <si>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</si>
  <si>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</si>
  <si>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</si>
  <si>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</si>
  <si>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</si>
  <si>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</si>
  <si>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</si>
  <si>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</si>
  <si>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</si>
  <si>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</si>
  <si>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</si>
  <si>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</si>
  <si>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</si>
  <si>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</si>
  <si>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</si>
  <si>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</si>
  <si>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</si>
  <si>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</si>
  <si>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</si>
  <si>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</si>
  <si>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</si>
  <si>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</si>
  <si>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</si>
  <si>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</si>
  <si>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</si>
  <si>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</si>
  <si>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</si>
  <si>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</si>
  <si>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</si>
  <si>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</si>
  <si>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</si>
  <si>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</si>
  <si>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</si>
  <si>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</si>
  <si>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</si>
  <si>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</si>
  <si>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</si>
  <si>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</si>
  <si>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</si>
  <si>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</si>
  <si>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</si>
  <si>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</si>
  <si>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</si>
  <si>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</si>
  <si>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</si>
  <si>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</si>
  <si>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</si>
  <si>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</si>
  <si>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</si>
  <si>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</si>
  <si>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</si>
  <si>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</si>
  <si>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</si>
  <si>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</si>
  <si>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</si>
  <si>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</si>
  <si>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</si>
  <si>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</si>
  <si>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</si>
  <si>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</si>
  <si>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</si>
  <si>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</si>
  <si>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</si>
  <si>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</si>
  <si>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</si>
  <si>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</si>
  <si>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</si>
  <si>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</si>
  <si>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</si>
  <si>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</si>
  <si>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</si>
  <si>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</si>
  <si>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</si>
  <si>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</si>
  <si>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</si>
  <si>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</si>
  <si>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</si>
  <si>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</si>
  <si>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</si>
  <si>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</si>
  <si>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</si>
  <si>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</si>
  <si>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</si>
  <si>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</si>
  <si>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</si>
  <si>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</si>
  <si>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</si>
  <si>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</si>
  <si>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</si>
  <si>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</si>
  <si>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</si>
  <si>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</si>
  <si>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</si>
  <si>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</si>
  <si>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</si>
  <si>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</si>
  <si>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</si>
  <si>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</si>
  <si>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</si>
  <si>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</si>
  <si>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</si>
  <si>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</si>
  <si>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</si>
  <si>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</si>
  <si>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</si>
  <si>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</si>
  <si>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</si>
  <si>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</si>
  <si>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</si>
  <si>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</si>
  <si>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</si>
  <si>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</si>
  <si>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</si>
  <si>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</si>
  <si>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</si>
  <si>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</si>
  <si>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</si>
  <si>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</si>
  <si>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</si>
  <si>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</si>
  <si>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</si>
  <si>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</si>
  <si>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</si>
  <si>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</si>
  <si>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</si>
  <si>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</si>
  <si>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</si>
  <si>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</si>
  <si>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</si>
  <si>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</si>
  <si>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</si>
  <si>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</si>
  <si>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</si>
  <si>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</si>
  <si>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</si>
  <si>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</si>
  <si>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</si>
  <si>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</si>
  <si>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</si>
  <si>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</si>
  <si>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</si>
  <si>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</si>
  <si>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</si>
  <si>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</si>
  <si>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</si>
  <si>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</si>
  <si>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</si>
  <si>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</si>
  <si>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</si>
  <si>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</si>
  <si>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</si>
  <si>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</si>
  <si>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</si>
  <si>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</si>
  <si>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</si>
  <si>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</si>
  <si>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</si>
  <si>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</si>
  <si>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</si>
  <si>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</si>
  <si>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</si>
  <si>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</si>
  <si>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</si>
  <si>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</si>
  <si>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</si>
  <si>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</si>
  <si>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</si>
  <si>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</si>
  <si>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</si>
  <si>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</si>
  <si>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</si>
  <si>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</si>
  <si>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</si>
  <si>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</si>
  <si>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</si>
  <si>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</si>
  <si>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</si>
  <si>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</si>
  <si>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</si>
  <si>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</si>
  <si>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</si>
  <si>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</si>
  <si>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</si>
  <si>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</si>
  <si>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</si>
  <si>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</si>
  <si>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</si>
  <si>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</si>
  <si>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</si>
  <si>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</si>
  <si>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</si>
  <si>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</si>
  <si>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</si>
  <si>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</si>
  <si>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</si>
  <si>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</si>
  <si>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</si>
  <si>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</si>
  <si>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</si>
  <si>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</si>
  <si>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</si>
  <si>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</si>
  <si>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</si>
  <si>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</si>
  <si>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</si>
  <si>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</si>
  <si>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</si>
  <si>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</si>
  <si>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</si>
  <si>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</si>
  <si>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</si>
  <si>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</si>
  <si>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</si>
  <si>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</si>
  <si>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</si>
  <si>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</si>
  <si>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</si>
  <si>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</si>
  <si>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</si>
  <si>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</si>
  <si>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</si>
  <si>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</si>
  <si>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</si>
  <si>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</si>
  <si>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</si>
  <si>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</si>
  <si>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</si>
  <si>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</si>
  <si>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</si>
  <si>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</si>
  <si>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</si>
  <si>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</si>
  <si>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</si>
  <si>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</si>
  <si>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</si>
  <si>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</si>
  <si>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</si>
  <si>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</si>
  <si>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</si>
  <si>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</si>
  <si>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</si>
  <si>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</si>
  <si>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</si>
  <si>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</si>
  <si>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</si>
  <si>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</si>
  <si>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</si>
  <si>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</si>
  <si>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</si>
  <si>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</si>
  <si>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</si>
  <si>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</si>
  <si>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</si>
  <si>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</si>
  <si>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</si>
  <si>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</si>
  <si>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</si>
  <si>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</si>
  <si>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</si>
  <si>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</si>
  <si>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</si>
  <si>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</si>
  <si>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</si>
  <si>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</si>
  <si>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</si>
  <si>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</si>
  <si>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</si>
  <si>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</si>
  <si>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</si>
  <si>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</si>
  <si>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</si>
  <si>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</si>
  <si>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</si>
  <si>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</si>
  <si>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</si>
  <si>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</si>
  <si>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</si>
  <si>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</si>
  <si>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</si>
  <si>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</si>
  <si>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</si>
  <si>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</si>
  <si>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</si>
  <si>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</si>
  <si>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</si>
  <si>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</si>
  <si>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</si>
  <si>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</si>
  <si>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</si>
  <si>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</si>
  <si>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</si>
  <si>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</si>
  <si>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</si>
  <si>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</si>
  <si>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</si>
  <si>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</si>
  <si>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</si>
  <si>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</si>
  <si>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</si>
  <si>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</si>
  <si>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</si>
  <si>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</si>
  <si>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</si>
  <si>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</si>
  <si>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</si>
  <si>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</si>
  <si>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</si>
  <si>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</si>
  <si>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</si>
  <si>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</si>
  <si>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</si>
  <si>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</si>
  <si>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</si>
  <si>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</si>
  <si>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</si>
  <si>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</si>
  <si>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</si>
  <si>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</si>
  <si>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</si>
  <si>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</si>
  <si>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</si>
  <si>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</si>
  <si>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</si>
  <si>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</si>
  <si>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</si>
  <si>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</si>
  <si>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</si>
  <si>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</si>
  <si>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</si>
  <si>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</si>
  <si>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</si>
  <si>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</si>
  <si>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</si>
  <si>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</si>
  <si>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</si>
  <si>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</si>
  <si>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</si>
  <si>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</si>
  <si>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</si>
  <si>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</si>
  <si>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</si>
  <si>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</si>
  <si>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</si>
  <si>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</si>
  <si>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</si>
  <si>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</si>
  <si>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</si>
  <si>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</si>
  <si>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</si>
  <si>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</si>
  <si>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</si>
  <si>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</si>
  <si>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</si>
  <si>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</si>
  <si>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</si>
  <si>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</si>
  <si>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</si>
  <si>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</si>
  <si>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</si>
  <si>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</si>
  <si>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</si>
  <si>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</si>
  <si>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</si>
  <si>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</si>
  <si>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</si>
  <si>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</si>
  <si>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</si>
  <si>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</si>
  <si>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</si>
  <si>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</si>
  <si>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</si>
  <si>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</si>
  <si>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</si>
  <si>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</si>
  <si>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</si>
  <si>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</si>
  <si>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</si>
  <si>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</si>
  <si>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</si>
  <si>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</si>
  <si>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</si>
  <si>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</si>
  <si>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</si>
  <si>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</si>
  <si>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</si>
  <si>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</si>
  <si>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</si>
  <si>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</si>
  <si>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</si>
  <si>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</si>
  <si>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</si>
  <si>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</si>
  <si>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</si>
  <si>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</si>
  <si>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</si>
  <si>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</si>
  <si>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</si>
  <si>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</si>
  <si>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</si>
  <si>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</si>
  <si>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</si>
  <si>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</si>
  <si>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</si>
  <si>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</si>
  <si>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</si>
  <si>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</si>
  <si>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</si>
  <si>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</si>
  <si>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</si>
  <si>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</si>
  <si>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</si>
  <si>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</si>
  <si>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</si>
  <si>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</si>
  <si>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</si>
  <si>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</si>
  <si>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</si>
  <si>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</si>
  <si>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</si>
  <si>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</si>
  <si>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</si>
  <si>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</si>
  <si>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</si>
  <si>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</si>
  <si>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</si>
  <si>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</si>
  <si>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</si>
  <si>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</si>
  <si>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</si>
  <si>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</si>
  <si>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</si>
  <si>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</si>
  <si>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</si>
  <si>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</si>
  <si>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</si>
  <si>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</si>
  <si>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</si>
  <si>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</si>
  <si>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</si>
  <si>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</si>
  <si>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</si>
  <si>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</si>
  <si>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</si>
  <si>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</si>
  <si>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</si>
  <si>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</si>
  <si>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</si>
  <si>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</si>
  <si>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</si>
  <si>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</si>
  <si>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</si>
  <si>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</si>
  <si>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</si>
  <si>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</si>
  <si>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</si>
  <si>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</si>
  <si>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</si>
  <si>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</si>
  <si>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</si>
  <si>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</si>
  <si>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</si>
  <si>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</si>
  <si>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</si>
  <si>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</si>
  <si>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</si>
  <si>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</si>
  <si>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</si>
  <si>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</si>
  <si>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</si>
  <si>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</si>
  <si>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</si>
  <si>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</si>
  <si>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</si>
  <si>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</si>
  <si>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</si>
  <si>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</si>
  <si>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</si>
  <si>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</si>
  <si>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</si>
  <si>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</si>
  <si>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</si>
  <si>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</si>
  <si>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</si>
  <si>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</si>
  <si>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</si>
  <si>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</si>
  <si>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</si>
  <si>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</si>
  <si>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</si>
  <si>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</si>
  <si>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</si>
  <si>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</si>
  <si>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</si>
  <si>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</si>
  <si>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</si>
  <si>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</si>
  <si>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</si>
  <si>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</si>
  <si>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</si>
  <si>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</si>
  <si>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</si>
  <si>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</si>
  <si>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</si>
  <si>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</si>
  <si>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</si>
  <si>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</si>
  <si>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</si>
  <si>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</si>
  <si>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</si>
  <si>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</si>
  <si>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</si>
  <si>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</si>
  <si>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</si>
  <si>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</si>
  <si>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</si>
  <si>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</si>
  <si>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</si>
  <si>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</si>
  <si>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</si>
  <si>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</si>
  <si>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</si>
  <si>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</si>
  <si>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</si>
  <si>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</si>
  <si>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</si>
  <si>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</si>
  <si>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</si>
  <si>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</si>
  <si>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</si>
  <si>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</si>
  <si>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</si>
  <si>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</si>
  <si>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</si>
  <si>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</si>
  <si>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</si>
  <si>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</si>
  <si>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</si>
  <si>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</si>
  <si>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</si>
  <si>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</si>
  <si>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</si>
  <si>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</si>
  <si>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</si>
  <si>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</si>
  <si>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</si>
  <si>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</si>
  <si>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</si>
  <si>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</si>
  <si>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</si>
  <si>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</si>
  <si>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</si>
  <si>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</si>
  <si>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</si>
  <si>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</si>
  <si>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</si>
  <si>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</si>
  <si>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</si>
  <si>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</si>
  <si>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</si>
  <si>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</si>
  <si>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</si>
  <si>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</si>
  <si>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</si>
  <si>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</si>
  <si>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</si>
  <si>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</si>
  <si>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</si>
  <si>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</si>
  <si>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</si>
  <si>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</si>
  <si>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</si>
  <si>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</si>
  <si>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</si>
  <si>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</si>
  <si>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</si>
  <si>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</si>
  <si>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</si>
  <si>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</si>
  <si>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</si>
  <si>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</si>
  <si>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</si>
  <si>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</si>
  <si>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</si>
  <si>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</si>
  <si>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</si>
  <si>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</si>
  <si>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</si>
  <si>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</si>
  <si>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</si>
  <si>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</si>
  <si>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</si>
  <si>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</si>
  <si>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</si>
  <si>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</si>
  <si>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</si>
  <si>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</si>
  <si>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</si>
  <si>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</si>
  <si>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</si>
  <si>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</si>
  <si>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</si>
  <si>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</si>
  <si>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</si>
  <si>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</si>
  <si>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</si>
  <si>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</si>
  <si>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</si>
  <si>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</si>
  <si>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</si>
  <si>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</si>
  <si>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</si>
  <si>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</si>
  <si>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</si>
  <si>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</si>
  <si>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</si>
  <si>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</si>
  <si>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</si>
  <si>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</si>
  <si>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</si>
  <si>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</si>
  <si>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</si>
  <si>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</si>
  <si>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</si>
  <si>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</si>
  <si>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</si>
  <si>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</si>
  <si>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</si>
  <si>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</si>
  <si>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</si>
  <si>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</si>
  <si>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</si>
  <si>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</si>
  <si>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</si>
  <si>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</si>
  <si>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</si>
  <si>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</si>
  <si>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</si>
  <si>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</si>
  <si>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</si>
  <si>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</si>
  <si>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</si>
  <si>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</si>
  <si>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</si>
  <si>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</si>
  <si>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</si>
  <si>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</si>
  <si>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</si>
  <si>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</si>
  <si>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</si>
  <si>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</si>
  <si>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</si>
  <si>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</si>
  <si>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</si>
  <si>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</si>
  <si>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</si>
  <si>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</si>
  <si>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</si>
  <si>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</si>
  <si>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</si>
  <si>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</si>
  <si>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</si>
  <si>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</si>
  <si>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</si>
  <si>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</si>
  <si>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</si>
  <si>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</si>
  <si>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</si>
  <si>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</si>
  <si>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</si>
  <si>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</si>
  <si>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</si>
  <si>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</si>
  <si>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</si>
  <si>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</si>
  <si>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</si>
  <si>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</si>
  <si>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</si>
  <si>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</si>
  <si>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</si>
  <si>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</si>
  <si>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</si>
  <si>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</si>
  <si>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</si>
  <si>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</si>
  <si>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</si>
  <si>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</si>
  <si>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</si>
  <si>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</si>
  <si>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</si>
  <si>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</si>
  <si>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</si>
  <si>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</si>
  <si>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</si>
  <si>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</si>
  <si>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</si>
  <si>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</si>
  <si>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</si>
  <si>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</si>
  <si>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</si>
  <si>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</si>
  <si>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</si>
  <si>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</si>
  <si>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</si>
  <si>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</si>
  <si>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</si>
  <si>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</si>
  <si>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</si>
  <si>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</si>
  <si>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</si>
  <si>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</si>
  <si>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</si>
  <si>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</si>
  <si>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</si>
  <si>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</si>
  <si>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</si>
  <si>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</si>
  <si>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</si>
  <si>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</si>
  <si>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</si>
  <si>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</si>
  <si>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</si>
  <si>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</si>
  <si>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</si>
  <si>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</si>
  <si>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</si>
  <si>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</si>
  <si>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</si>
  <si>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</si>
  <si>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</si>
  <si>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</si>
  <si>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</si>
  <si>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</si>
  <si>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</si>
  <si>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</si>
  <si>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</si>
  <si>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</si>
  <si>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</si>
  <si>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</si>
  <si>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</si>
  <si>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</si>
  <si>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</si>
  <si>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</si>
  <si>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</si>
  <si>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</si>
  <si>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</si>
  <si>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</si>
  <si>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</si>
  <si>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</si>
  <si>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</si>
  <si>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</si>
  <si>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</si>
  <si>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</si>
  <si>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</si>
  <si>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</si>
  <si>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</si>
  <si>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</si>
  <si>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</si>
  <si>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</si>
  <si>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</si>
  <si>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</si>
  <si>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</si>
  <si>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</si>
  <si>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</si>
  <si>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</si>
  <si>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</si>
  <si>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</si>
  <si>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</si>
  <si>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</si>
  <si>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</si>
  <si>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</si>
  <si>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</si>
  <si>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</si>
  <si>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</si>
  <si>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</si>
  <si>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</si>
  <si>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</si>
  <si>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</si>
  <si>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</si>
  <si>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</si>
  <si>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</si>
  <si>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</si>
  <si>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</si>
  <si>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</si>
  <si>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</si>
  <si>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</si>
  <si>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</si>
  <si>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</si>
  <si>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</si>
  <si>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</si>
  <si>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</si>
  <si>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</si>
  <si>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</si>
  <si>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</si>
  <si>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</si>
  <si>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</si>
  <si>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</si>
  <si>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</si>
  <si>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</si>
  <si>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</si>
  <si>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</si>
  <si>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</si>
  <si>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</si>
  <si>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</si>
  <si>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</si>
  <si>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</si>
  <si>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</si>
  <si>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</si>
  <si>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</si>
  <si>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</si>
  <si>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</si>
  <si>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</si>
  <si>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</si>
  <si>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</si>
  <si>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</si>
  <si>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</si>
  <si>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</si>
  <si>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</si>
  <si>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</si>
  <si>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</si>
  <si>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</si>
  <si>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</si>
  <si>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</si>
  <si>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</si>
  <si>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</si>
  <si>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</si>
  <si>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</si>
  <si>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</si>
  <si>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</si>
  <si>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</si>
  <si>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</si>
  <si>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</si>
  <si>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</si>
  <si>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</si>
  <si>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</si>
  <si>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</si>
  <si>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</si>
  <si>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</si>
  <si>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</si>
  <si>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</si>
  <si>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</si>
  <si>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</si>
  <si>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</si>
  <si>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</si>
  <si>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</si>
  <si>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</si>
  <si>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</si>
  <si>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</si>
  <si>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</si>
  <si>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</si>
  <si>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</si>
  <si>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</si>
  <si>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</si>
  <si>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</si>
  <si>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</si>
  <si>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</si>
  <si>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</si>
  <si>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</si>
  <si>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</si>
  <si>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</si>
  <si>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</si>
  <si>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</si>
  <si>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</si>
  <si>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</si>
  <si>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</si>
  <si>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</si>
  <si>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</si>
  <si>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</si>
  <si>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</si>
  <si>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</si>
  <si>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</si>
  <si>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</si>
  <si>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</si>
  <si>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</si>
  <si>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</si>
  <si>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</si>
  <si>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</si>
  <si>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</si>
  <si>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</si>
  <si>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</si>
  <si>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</si>
  <si>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</si>
  <si>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</si>
  <si>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</si>
  <si>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</si>
  <si>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</si>
  <si>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</si>
  <si>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</si>
  <si>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</si>
  <si>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</si>
  <si>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</si>
  <si>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</si>
  <si>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</si>
  <si>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</si>
  <si>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</si>
  <si>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</si>
  <si>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</si>
  <si>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</si>
  <si>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</si>
  <si>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</si>
  <si>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</si>
  <si>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</si>
  <si>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</si>
  <si>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</si>
  <si>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</si>
  <si>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</si>
  <si>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</si>
  <si>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</si>
  <si>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</si>
  <si>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</si>
  <si>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</si>
  <si>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</si>
  <si>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</si>
  <si>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</si>
  <si>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</si>
  <si>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</si>
  <si>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</si>
  <si>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</si>
  <si>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</si>
  <si>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</si>
  <si>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</si>
  <si>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</si>
  <si>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</si>
  <si>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</si>
  <si>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</si>
  <si>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</si>
  <si>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</si>
  <si>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</si>
  <si>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</si>
  <si>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</si>
  <si>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</si>
  <si>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</si>
  <si>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</si>
  <si>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</si>
  <si>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</si>
  <si>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</si>
  <si>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</si>
  <si>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</si>
  <si>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</si>
  <si>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</si>
  <si>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</si>
  <si>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</si>
  <si>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</si>
  <si>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</si>
  <si>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</si>
  <si>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</si>
  <si>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</si>
  <si>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</si>
  <si>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</si>
  <si>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</si>
  <si>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</si>
  <si>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</si>
  <si>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</si>
  <si>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</si>
  <si>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</si>
  <si>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</si>
  <si>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</si>
  <si>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</si>
  <si>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</si>
  <si>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</si>
  <si>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</si>
  <si>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</si>
  <si>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</si>
  <si>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</si>
  <si>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</si>
  <si>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</si>
  <si>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</si>
  <si>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</si>
  <si>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</si>
  <si>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</si>
  <si>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</si>
  <si>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</si>
  <si>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</si>
  <si>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</si>
  <si>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</si>
  <si>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</si>
  <si>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</si>
  <si>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</si>
  <si>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</si>
  <si>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</si>
  <si>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</si>
  <si>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</si>
  <si>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</si>
  <si>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</si>
  <si>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</si>
  <si>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</si>
  <si>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</si>
  <si>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</si>
  <si>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</si>
  <si>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</si>
  <si>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</si>
  <si>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</si>
  <si>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</si>
  <si>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</si>
  <si>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</si>
  <si>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</si>
  <si>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</si>
  <si>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</si>
  <si>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</si>
  <si>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</si>
  <si>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</si>
  <si>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</si>
  <si>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</si>
  <si>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</si>
  <si>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</si>
  <si>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</si>
  <si>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</si>
  <si>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</si>
  <si>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</si>
  <si>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</si>
  <si>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</si>
  <si>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</si>
  <si>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</si>
  <si>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</si>
  <si>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</si>
  <si>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</si>
  <si>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</si>
  <si>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</si>
  <si>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</si>
  <si>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</si>
  <si>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</si>
  <si>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</si>
  <si>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</si>
  <si>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</si>
  <si>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</si>
  <si>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</si>
  <si>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</si>
  <si>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</si>
  <si>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</si>
  <si>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</si>
  <si>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</si>
  <si>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</si>
  <si>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</si>
  <si>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</si>
  <si>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</si>
  <si>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</si>
  <si>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</si>
  <si>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</si>
  <si>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</si>
  <si>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</si>
  <si>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</si>
  <si>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</si>
  <si>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</si>
  <si>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</si>
  <si>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</si>
  <si>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</si>
  <si>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</si>
  <si>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</si>
  <si>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</si>
  <si>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</si>
  <si>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</si>
  <si>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</si>
  <si>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</si>
  <si>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</si>
  <si>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</si>
  <si>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</si>
  <si>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</si>
  <si>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</si>
  <si>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</si>
  <si>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</si>
  <si>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</si>
  <si>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</si>
  <si>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</si>
  <si>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</si>
  <si>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</si>
  <si>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</si>
  <si>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</si>
  <si>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</si>
  <si>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</si>
  <si>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</si>
  <si>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</si>
  <si>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</si>
  <si>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</si>
  <si>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</si>
  <si>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</si>
  <si>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</si>
  <si>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</si>
  <si>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</si>
  <si>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</si>
  <si>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</si>
  <si>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</si>
  <si>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</si>
  <si>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</si>
  <si>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</si>
  <si>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</si>
  <si>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</si>
  <si>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</si>
  <si>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</si>
  <si>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</si>
  <si>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</si>
  <si>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</si>
  <si>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</si>
  <si>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</si>
  <si>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</si>
  <si>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</si>
  <si>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</si>
  <si>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</si>
  <si>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</si>
  <si>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</si>
  <si>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</si>
  <si>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</si>
  <si>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</si>
  <si>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</si>
  <si>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</si>
  <si>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</si>
  <si>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</si>
  <si>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</si>
  <si>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</si>
  <si>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</si>
  <si>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</si>
  <si>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</si>
  <si>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</si>
  <si>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</si>
  <si>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</si>
  <si>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</si>
  <si>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</si>
  <si>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</si>
  <si>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</si>
  <si>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</si>
  <si>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</si>
  <si>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</si>
  <si>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</si>
  <si>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</si>
  <si>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</si>
  <si>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</si>
  <si>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</si>
  <si>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</si>
  <si>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</si>
  <si>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</si>
  <si>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</si>
  <si>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</si>
  <si>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</si>
  <si>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</si>
  <si>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</si>
  <si>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</si>
  <si>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</si>
  <si>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</si>
  <si>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</si>
  <si>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</si>
  <si>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</si>
  <si>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</si>
  <si>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</si>
  <si>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</si>
  <si>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</si>
  <si>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</si>
  <si>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</si>
  <si>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</si>
  <si>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</si>
  <si>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</si>
  <si>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</si>
  <si>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</si>
  <si>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</si>
  <si>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</si>
  <si>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</si>
  <si>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</si>
  <si>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</si>
  <si>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</si>
  <si>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</si>
  <si>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</si>
  <si>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</si>
  <si>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</si>
  <si>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</si>
  <si>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</si>
  <si>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</si>
  <si>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</si>
  <si>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</si>
  <si>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</si>
  <si>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</si>
  <si>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</si>
  <si>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</si>
  <si>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</si>
  <si>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</si>
  <si>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</si>
  <si>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</si>
  <si>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</si>
  <si>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</si>
  <si>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</si>
  <si>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</si>
  <si>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</si>
  <si>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</si>
  <si>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</si>
  <si>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</si>
  <si>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</si>
  <si>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</si>
  <si>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</si>
  <si>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</si>
  <si>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</si>
  <si>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</si>
  <si>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</si>
  <si>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</si>
  <si>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</si>
  <si>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</si>
  <si>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</si>
  <si>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</si>
  <si>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</si>
  <si>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</si>
  <si>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</si>
  <si>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</si>
  <si>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</si>
  <si>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</si>
  <si>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</si>
  <si>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</si>
  <si>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</si>
  <si>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</si>
  <si>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</si>
  <si>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</si>
  <si>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</si>
  <si>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</si>
  <si>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</si>
  <si>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</si>
  <si>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</si>
  <si>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</si>
  <si>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</si>
  <si>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</si>
  <si>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</si>
  <si>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</si>
  <si>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</si>
  <si>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</si>
  <si>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</si>
  <si>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</si>
  <si>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</si>
  <si>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</si>
  <si>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</si>
  <si>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</si>
  <si>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</si>
  <si>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</si>
  <si>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</si>
  <si>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</si>
  <si>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</si>
  <si>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</si>
  <si>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</si>
  <si>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</si>
  <si>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</si>
  <si>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</si>
  <si>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</si>
  <si>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</si>
  <si>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</si>
  <si>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</si>
  <si>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</si>
  <si>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</si>
  <si>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</si>
  <si>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</si>
  <si>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</si>
  <si>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</si>
  <si>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</si>
  <si>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</si>
  <si>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</si>
  <si>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</si>
  <si>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</si>
  <si>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</si>
  <si>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</si>
  <si>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</si>
  <si>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</si>
  <si>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</si>
  <si>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</si>
  <si>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</si>
  <si>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</si>
  <si>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</si>
  <si>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</si>
  <si>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</si>
  <si>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</si>
  <si>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</si>
  <si>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</si>
  <si>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</si>
  <si>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</si>
  <si>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</si>
  <si>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</si>
  <si>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</si>
  <si>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</si>
  <si>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</si>
  <si>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</si>
  <si>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</si>
  <si>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</si>
  <si>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</si>
  <si>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</si>
  <si>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</si>
  <si>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</si>
  <si>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</si>
  <si>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</si>
  <si>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</si>
  <si>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</si>
  <si>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</si>
  <si>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</si>
  <si>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</si>
  <si>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</si>
  <si>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</si>
  <si>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</si>
  <si>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</si>
  <si>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</si>
  <si>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</si>
  <si>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</si>
  <si>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</si>
  <si>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</si>
  <si>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</si>
  <si>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</si>
  <si>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</si>
  <si>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</si>
  <si>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</si>
  <si>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</si>
  <si>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</si>
  <si>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</si>
  <si>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</si>
  <si>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</si>
  <si>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</si>
  <si>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</si>
  <si>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</si>
  <si>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</si>
  <si>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</si>
  <si>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</si>
  <si>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</si>
  <si>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</si>
  <si>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</si>
  <si>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</si>
  <si>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</si>
  <si>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</si>
  <si>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</si>
  <si>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</si>
  <si>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</si>
  <si>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</si>
  <si>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</si>
  <si>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</si>
  <si>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</si>
  <si>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</si>
  <si>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</si>
  <si>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</si>
  <si>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</si>
  <si>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</si>
  <si>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</si>
  <si>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</si>
  <si>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</si>
  <si>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</si>
  <si>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</si>
  <si>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</si>
  <si>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</si>
  <si>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</si>
  <si>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</si>
  <si>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</si>
  <si>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</si>
  <si>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</si>
  <si>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</si>
  <si>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</si>
  <si>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</si>
  <si>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</si>
  <si>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</si>
  <si>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</si>
  <si>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</si>
  <si>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</si>
  <si>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</si>
  <si>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</si>
  <si>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</si>
  <si>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</si>
  <si>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</si>
  <si>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</si>
  <si>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</si>
  <si>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</si>
  <si>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</si>
  <si>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</si>
  <si>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</si>
  <si>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</si>
  <si>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</si>
  <si>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</si>
  <si>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</si>
  <si>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</si>
  <si>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</si>
  <si>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</si>
  <si>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</si>
  <si>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</si>
  <si>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</si>
  <si>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</si>
  <si>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</si>
  <si>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</si>
  <si>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</si>
  <si>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</si>
  <si>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</si>
  <si>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</si>
  <si>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</si>
  <si>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</si>
  <si>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</si>
  <si>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</si>
  <si>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</si>
  <si>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</si>
  <si>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</si>
  <si>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</si>
  <si>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</si>
  <si>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</si>
  <si>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</si>
  <si>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</si>
  <si>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</si>
  <si>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</si>
  <si>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</si>
  <si>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</si>
  <si>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</si>
  <si>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</si>
  <si>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</si>
  <si>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</si>
  <si>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</si>
  <si>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</si>
  <si>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</si>
  <si>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</si>
  <si>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</si>
  <si>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</si>
  <si>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</si>
  <si>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</si>
  <si>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</si>
  <si>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</si>
  <si>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</si>
  <si>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</si>
  <si>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</si>
  <si>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</si>
  <si>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</si>
  <si>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</si>
  <si>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</si>
  <si>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</si>
  <si>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</si>
  <si>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</si>
  <si>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</si>
  <si>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</si>
  <si>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</si>
  <si>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</si>
  <si>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</si>
  <si>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</si>
  <si>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</si>
  <si>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</si>
  <si>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</si>
  <si>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</si>
  <si>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</si>
  <si>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</si>
  <si>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</si>
  <si>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</si>
  <si>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</si>
  <si>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</si>
  <si>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</si>
  <si>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</si>
  <si>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</si>
  <si>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</si>
  <si>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</si>
  <si>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</si>
  <si>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</si>
  <si>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</si>
  <si>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</si>
  <si>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</si>
  <si>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</si>
  <si>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</si>
  <si>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</si>
  <si>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</si>
  <si>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</si>
  <si>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</si>
  <si>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</si>
  <si>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</si>
  <si>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</si>
  <si>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</si>
  <si>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</si>
  <si>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</si>
  <si>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</si>
  <si>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</si>
  <si>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</si>
  <si>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</si>
  <si>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</si>
  <si>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</si>
  <si>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</si>
  <si>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</si>
  <si>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</si>
  <si>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</si>
  <si>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</si>
  <si>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</si>
  <si>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</si>
  <si>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</si>
  <si>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</si>
  <si>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</si>
  <si>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</si>
  <si>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</si>
  <si>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</si>
  <si>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</si>
  <si>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</si>
  <si>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</si>
  <si>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</si>
  <si>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</si>
  <si>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</si>
  <si>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</si>
  <si>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</si>
  <si>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</si>
  <si>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</si>
  <si>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</si>
  <si>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</si>
  <si>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</si>
  <si>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</si>
  <si>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</si>
  <si>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</si>
  <si>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</si>
  <si>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</si>
  <si>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</si>
  <si>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</si>
  <si>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</si>
  <si>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</si>
  <si>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</si>
  <si>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</si>
  <si>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</si>
  <si>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</si>
  <si>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</si>
  <si>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</si>
  <si>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</si>
  <si>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</si>
  <si>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</si>
  <si>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</si>
  <si>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</si>
  <si>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</si>
  <si>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</si>
  <si>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</si>
  <si>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</si>
  <si>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</si>
  <si>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</si>
  <si>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</si>
  <si>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</si>
  <si>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</si>
  <si>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</si>
  <si>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</si>
  <si>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</si>
  <si>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</si>
  <si>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</si>
  <si>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</si>
  <si>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</si>
  <si>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</si>
  <si>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</si>
  <si>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</si>
  <si>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</si>
  <si>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</si>
  <si>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</si>
  <si>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</si>
  <si>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</si>
  <si>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</si>
  <si>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</si>
  <si>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</si>
  <si>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</si>
  <si>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</si>
  <si>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</si>
  <si>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</si>
  <si>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</si>
  <si>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</si>
  <si>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</si>
  <si>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</si>
  <si>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</si>
  <si>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</si>
  <si>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</si>
  <si>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</si>
  <si>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</si>
  <si>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</si>
  <si>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</si>
  <si>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</si>
  <si>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</si>
  <si>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</si>
  <si>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</si>
  <si>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</si>
  <si>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</si>
  <si>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</si>
  <si>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</si>
  <si>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</si>
  <si>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</si>
  <si>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</si>
  <si>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</si>
  <si>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</si>
  <si>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</si>
  <si>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</si>
  <si>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</si>
  <si>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</si>
  <si>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</si>
  <si>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</si>
  <si>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</si>
  <si>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</si>
  <si>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</si>
  <si>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</si>
  <si>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</si>
  <si>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</si>
  <si>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</si>
  <si>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</si>
  <si>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</si>
  <si>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</si>
  <si>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</si>
  <si>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</si>
  <si>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</si>
  <si>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</si>
  <si>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</si>
  <si>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</si>
  <si>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</si>
  <si>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</si>
  <si>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</si>
  <si>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</si>
  <si>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</si>
  <si>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</si>
  <si>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</si>
  <si>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</si>
  <si>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</si>
  <si>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</si>
  <si>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</si>
  <si>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</si>
  <si>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</si>
  <si>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</si>
  <si>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</si>
  <si>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</si>
  <si>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</si>
  <si>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</si>
  <si>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</si>
  <si>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</si>
  <si>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</si>
  <si>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</si>
  <si>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</si>
  <si>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</si>
  <si>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</si>
  <si>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</si>
  <si>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</si>
  <si>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</si>
  <si>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</si>
  <si>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</si>
  <si>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</si>
  <si>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</si>
  <si>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</si>
  <si>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</si>
  <si>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</si>
  <si>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</si>
  <si>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</si>
  <si>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</si>
  <si>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</si>
  <si>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</si>
  <si>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</si>
  <si>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</si>
  <si>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</si>
  <si>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</si>
  <si>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</si>
  <si>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</si>
  <si>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</si>
  <si>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</si>
  <si>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</si>
  <si>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</si>
  <si>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</si>
  <si>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</si>
  <si>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</si>
  <si>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</si>
  <si>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</si>
  <si>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</si>
  <si>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</si>
  <si>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</si>
  <si>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</si>
  <si>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</si>
  <si>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</si>
  <si>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</si>
  <si>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</si>
  <si>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</si>
  <si>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</si>
  <si>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</si>
  <si>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</si>
  <si>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</si>
  <si>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</si>
  <si>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</si>
  <si>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</si>
  <si>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</si>
  <si>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</si>
  <si>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</si>
  <si>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</si>
  <si>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</si>
  <si>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</si>
  <si>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</si>
  <si>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</si>
  <si>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</si>
  <si>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</si>
  <si>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</si>
  <si>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</si>
  <si>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</si>
  <si>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</si>
  <si>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</si>
  <si>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</si>
  <si>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</si>
  <si>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</si>
  <si>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</si>
  <si>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</si>
  <si>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</si>
  <si>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</si>
  <si>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</si>
  <si>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</si>
  <si>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</si>
  <si>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</si>
  <si>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</si>
  <si>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</si>
  <si>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</si>
  <si>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</si>
  <si>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</si>
  <si>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</si>
  <si>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</si>
  <si>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</si>
  <si>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</si>
  <si>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</si>
  <si>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</si>
  <si>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</si>
  <si>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</si>
  <si>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</si>
  <si>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</si>
  <si>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</si>
  <si>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</si>
  <si>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</si>
  <si>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</si>
  <si>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</si>
  <si>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</si>
  <si>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</si>
  <si>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</si>
  <si>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</si>
  <si>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</si>
  <si>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</si>
  <si>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</si>
  <si>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</si>
  <si>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</si>
  <si>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</si>
  <si>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</si>
  <si>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</si>
  <si>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</si>
  <si>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</si>
  <si>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</si>
  <si>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</si>
  <si>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</si>
  <si>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</si>
  <si>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</si>
  <si>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</si>
  <si>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</si>
  <si>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</si>
  <si>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</si>
  <si>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</si>
  <si>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</si>
  <si>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</si>
  <si>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</si>
  <si>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</si>
  <si>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</si>
  <si>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</si>
  <si>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</si>
  <si>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</si>
  <si>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</si>
  <si>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</si>
  <si>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</si>
  <si>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</si>
  <si>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</si>
  <si>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</si>
  <si>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</si>
  <si>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</si>
  <si>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</si>
  <si>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</si>
  <si>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</si>
  <si>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</si>
  <si>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</si>
  <si>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</si>
  <si>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</si>
  <si>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</si>
  <si>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</si>
  <si>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</si>
  <si>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</si>
  <si>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</si>
  <si>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</si>
  <si>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</si>
  <si>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</si>
  <si>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</si>
  <si>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</si>
  <si>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</si>
  <si>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</si>
  <si>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</si>
  <si>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</si>
  <si>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</si>
  <si>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</si>
  <si>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</si>
  <si>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</si>
  <si>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</si>
  <si>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</si>
  <si>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</si>
  <si>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</si>
  <si>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</si>
  <si>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</si>
  <si>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</si>
  <si>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</si>
  <si>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</si>
  <si>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</si>
  <si>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</si>
  <si>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</si>
  <si>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</si>
  <si>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</si>
  <si>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</si>
  <si>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</si>
  <si>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</si>
  <si>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</si>
  <si>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</si>
  <si>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</si>
  <si>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</si>
  <si>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</si>
  <si>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</si>
  <si>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</si>
  <si>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</si>
  <si>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</si>
  <si>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</si>
  <si>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</si>
  <si>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</si>
  <si>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</si>
  <si>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</si>
  <si>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</si>
  <si>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</si>
  <si>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</si>
  <si>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</si>
  <si>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</si>
  <si>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</si>
  <si>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</si>
  <si>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</si>
  <si>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</si>
  <si>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</si>
  <si>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</si>
  <si>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</si>
  <si>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</si>
  <si>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</si>
  <si>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</si>
  <si>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</si>
  <si>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</si>
  <si>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</si>
  <si>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</si>
  <si>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</si>
  <si>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</si>
  <si>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</si>
  <si>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</si>
  <si>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</si>
  <si>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</si>
  <si>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</si>
  <si>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</si>
  <si>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</si>
  <si>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</si>
  <si>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</si>
  <si>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</si>
  <si>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</si>
  <si>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</si>
  <si>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</si>
  <si>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</si>
  <si>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</si>
  <si>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</si>
  <si>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</si>
  <si>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</si>
  <si>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</si>
  <si>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</si>
  <si>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</si>
  <si>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</si>
  <si>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</si>
  <si>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</si>
  <si>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</si>
  <si>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</si>
  <si>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</si>
  <si>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</si>
  <si>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</si>
  <si>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</si>
  <si>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</si>
  <si>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</si>
  <si>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</si>
  <si>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</si>
  <si>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</si>
  <si>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</si>
  <si>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</si>
  <si>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</si>
  <si>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</si>
  <si>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</si>
  <si>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</si>
  <si>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</si>
  <si>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</si>
  <si>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</si>
  <si>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</si>
  <si>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</si>
  <si>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</si>
  <si>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</si>
  <si>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</si>
  <si>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</si>
  <si>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</si>
  <si>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</si>
  <si>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</si>
  <si>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</si>
  <si>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</si>
  <si>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</si>
  <si>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</si>
  <si>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</si>
  <si>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</si>
  <si>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</si>
  <si>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</si>
  <si>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</si>
  <si>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</si>
  <si>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</si>
  <si>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</si>
  <si>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</si>
  <si>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</si>
  <si>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</si>
  <si>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</si>
  <si>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</si>
  <si>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</si>
  <si>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</si>
  <si>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</si>
  <si>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</si>
  <si>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</si>
  <si>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</si>
  <si>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</si>
  <si>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</si>
  <si>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</si>
  <si>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</si>
  <si>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</si>
  <si>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</si>
  <si>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</si>
  <si>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</si>
  <si>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</si>
  <si>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</si>
  <si>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</si>
  <si>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</si>
  <si>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</si>
  <si>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</si>
  <si>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</si>
  <si>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</si>
  <si>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</si>
  <si>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</si>
  <si>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</si>
  <si>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</si>
  <si>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</si>
  <si>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</si>
  <si>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</si>
  <si>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</si>
  <si>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</si>
  <si>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</si>
  <si>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</si>
  <si>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</si>
  <si>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</si>
  <si>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</si>
  <si>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</si>
  <si>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</si>
  <si>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</si>
  <si>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</si>
  <si>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</si>
  <si>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</si>
  <si>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</si>
  <si>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</si>
  <si>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</si>
  <si>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</si>
  <si>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</si>
  <si>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</si>
  <si>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</si>
  <si>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</si>
  <si>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</si>
  <si>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</si>
  <si>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</si>
  <si>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</si>
  <si>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</si>
  <si>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</si>
  <si>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</si>
  <si>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</si>
  <si>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</si>
  <si>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</si>
  <si>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</si>
  <si>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</si>
  <si>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</si>
  <si>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</si>
  <si>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</si>
  <si>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</si>
  <si>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</si>
  <si>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</si>
  <si>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</si>
  <si>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</si>
  <si>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</si>
  <si>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</si>
  <si>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</si>
  <si>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</si>
  <si>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</si>
  <si>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</si>
  <si>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</si>
  <si>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</si>
  <si>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</si>
  <si>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</si>
  <si>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</si>
  <si>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</si>
  <si>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</si>
  <si>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</si>
  <si>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</si>
  <si>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</si>
  <si>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</si>
  <si>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</si>
  <si>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</si>
  <si>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</si>
  <si>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</si>
  <si>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</si>
  <si>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</si>
  <si>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</si>
  <si>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</si>
  <si>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</si>
  <si>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</si>
  <si>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</si>
  <si>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</si>
  <si>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</si>
  <si>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</si>
  <si>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</si>
  <si>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</si>
  <si>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</si>
  <si>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</si>
  <si>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</si>
  <si>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</si>
  <si>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</si>
  <si>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</si>
  <si>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</si>
  <si>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</si>
  <si>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</si>
  <si>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</si>
  <si>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</si>
  <si>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</si>
  <si>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</si>
  <si>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</si>
  <si>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</si>
  <si>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</si>
  <si>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</si>
  <si>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</si>
  <si>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</si>
  <si>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</si>
  <si>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</si>
  <si>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</si>
  <si>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</si>
  <si>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</si>
  <si>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</si>
  <si>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</si>
  <si>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</si>
  <si>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</si>
  <si>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</si>
  <si>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</si>
  <si>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</si>
  <si>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</si>
  <si>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</si>
  <si>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</si>
  <si>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</si>
  <si>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</si>
  <si>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</si>
  <si>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</si>
  <si>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</si>
  <si>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</si>
  <si>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</si>
  <si>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</si>
  <si>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</si>
  <si>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</si>
  <si>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</si>
  <si>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</si>
  <si>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</si>
  <si>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</si>
  <si>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</si>
  <si>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</si>
  <si>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</si>
  <si>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</si>
  <si>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</si>
  <si>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</si>
  <si>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</si>
  <si>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</si>
  <si>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</si>
  <si>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</si>
  <si>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</si>
  <si>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</si>
  <si>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</si>
  <si>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</si>
  <si>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</si>
  <si>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</si>
  <si>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</si>
  <si>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</si>
  <si>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</si>
  <si>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</si>
  <si>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</si>
  <si>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</si>
  <si>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</si>
  <si>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</si>
  <si>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</si>
  <si>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</si>
  <si>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</si>
  <si>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</si>
  <si>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</si>
  <si>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</si>
  <si>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</si>
  <si>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</si>
  <si>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</si>
  <si>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</si>
  <si>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</si>
  <si>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</si>
  <si>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</si>
  <si>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</si>
  <si>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</si>
  <si>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</si>
  <si>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</si>
  <si>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</si>
  <si>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</si>
  <si>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</si>
  <si>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</si>
  <si>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</si>
  <si>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</si>
  <si>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</si>
  <si>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</si>
  <si>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</si>
  <si>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</si>
  <si>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</si>
  <si>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</si>
  <si>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</si>
  <si>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</si>
  <si>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</si>
  <si>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</si>
  <si>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</si>
  <si>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</si>
  <si>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</si>
  <si>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</si>
  <si>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</si>
  <si>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</si>
  <si>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</si>
  <si>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</si>
  <si>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</si>
  <si>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</si>
  <si>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</si>
  <si>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</si>
  <si>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</si>
  <si>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</si>
  <si>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</si>
  <si>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</si>
  <si>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</si>
  <si>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</si>
  <si>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</si>
  <si>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</si>
  <si>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</si>
  <si>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</si>
  <si>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</si>
  <si>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</si>
  <si>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</si>
  <si>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</si>
  <si>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</si>
  <si>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</si>
  <si>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</si>
  <si>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</si>
  <si>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</si>
  <si>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</si>
  <si>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</si>
  <si>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</si>
  <si>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</si>
  <si>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</si>
  <si>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</si>
  <si>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</si>
  <si>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</si>
  <si>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</si>
  <si>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</si>
  <si>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</si>
  <si>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</si>
  <si>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</si>
  <si>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</si>
  <si>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</si>
  <si>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</si>
  <si>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</si>
  <si>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</si>
  <si>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</si>
  <si>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</si>
  <si>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</si>
  <si>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</si>
  <si>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</si>
  <si>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</si>
  <si>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</si>
  <si>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</si>
  <si>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</si>
  <si>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</si>
  <si>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</si>
  <si>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</si>
  <si>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</si>
  <si>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</si>
  <si>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</si>
  <si>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</si>
  <si>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</si>
  <si>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</si>
  <si>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</si>
  <si>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</si>
  <si>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</si>
  <si>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</si>
  <si>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</si>
  <si>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</si>
  <si>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</si>
  <si>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</si>
  <si>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</si>
  <si>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</si>
  <si>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</si>
  <si>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</si>
  <si>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</si>
  <si>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</si>
  <si>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</si>
  <si>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</si>
  <si>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</si>
  <si>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</si>
  <si>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</si>
  <si>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</si>
  <si>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</si>
  <si>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</si>
  <si>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</si>
  <si>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</si>
  <si>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</si>
  <si>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</si>
  <si>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</si>
  <si>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</si>
  <si>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</si>
  <si>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</si>
  <si>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</si>
  <si>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</si>
  <si>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</si>
  <si>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</si>
  <si>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</si>
  <si>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</si>
  <si>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</si>
  <si>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</si>
  <si>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</si>
  <si>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</si>
  <si>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</si>
  <si>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</si>
  <si>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</si>
  <si>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</si>
  <si>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</si>
  <si>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</si>
  <si>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</si>
  <si>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</si>
  <si>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</si>
  <si>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</si>
  <si>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</si>
  <si>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</si>
  <si>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</si>
  <si>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</si>
  <si>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</si>
  <si>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</si>
  <si>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</si>
  <si>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</si>
  <si>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</si>
  <si>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</si>
  <si>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</si>
  <si>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</si>
  <si>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</si>
  <si>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</si>
  <si>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</si>
  <si>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</si>
  <si>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</si>
  <si>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</si>
  <si>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</si>
  <si>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</si>
  <si>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</si>
  <si>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</si>
  <si>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</si>
  <si>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</si>
  <si>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</si>
  <si>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</si>
  <si>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</si>
  <si>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</si>
  <si>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</si>
  <si>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</si>
  <si>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</si>
  <si>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</si>
  <si>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</si>
  <si>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</si>
  <si>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</si>
  <si>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</si>
  <si>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</si>
  <si>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</si>
  <si>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</si>
  <si>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</si>
  <si>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</si>
  <si>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</si>
  <si>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</si>
  <si>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</si>
  <si>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</si>
  <si>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</si>
  <si>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</si>
  <si>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</si>
  <si>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</si>
  <si>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</si>
  <si>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</si>
  <si>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</si>
  <si>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</si>
  <si>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</si>
  <si>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</si>
  <si>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</si>
  <si>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</si>
  <si>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</si>
  <si>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</si>
  <si>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</si>
  <si>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</si>
  <si>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</si>
  <si>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</si>
  <si>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</si>
  <si>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</si>
  <si>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</si>
  <si>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</si>
  <si>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</si>
  <si>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</si>
  <si>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</si>
  <si>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</si>
  <si>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</si>
  <si>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</si>
  <si>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</si>
  <si>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</si>
  <si>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</si>
  <si>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</si>
  <si>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</si>
  <si>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</si>
  <si>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</si>
  <si>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</si>
  <si>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</si>
  <si>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</si>
  <si>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</si>
  <si>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</si>
  <si>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</si>
  <si>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</si>
  <si>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</si>
  <si>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</si>
  <si>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</si>
  <si>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</si>
  <si>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</si>
  <si>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</si>
  <si>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</si>
  <si>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</si>
  <si>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</si>
  <si>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</si>
  <si>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</si>
  <si>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</si>
  <si>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</si>
  <si>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</si>
  <si>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</si>
  <si>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</si>
  <si>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</si>
  <si>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</si>
  <si>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</si>
  <si>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</si>
  <si>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</si>
  <si>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</si>
  <si>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</si>
  <si>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</si>
  <si>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</si>
  <si>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</si>
  <si>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</si>
  <si>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</si>
  <si>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</si>
  <si>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</si>
  <si>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</si>
  <si>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</si>
  <si>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</si>
  <si>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</si>
  <si>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</si>
  <si>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</si>
  <si>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</si>
  <si>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</si>
  <si>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</si>
  <si>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</si>
  <si>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</si>
  <si>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</si>
  <si>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</si>
  <si>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</si>
  <si>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</si>
  <si>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</si>
  <si>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</si>
  <si>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</si>
  <si>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</si>
  <si>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</si>
  <si>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</si>
  <si>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</si>
  <si>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</si>
  <si>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</si>
  <si>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</si>
  <si>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</si>
  <si>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</si>
  <si>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</si>
  <si>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</si>
  <si>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</si>
  <si>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</si>
  <si>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</si>
  <si>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</si>
  <si>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</si>
  <si>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</si>
  <si>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</si>
  <si>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</si>
  <si>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</si>
  <si>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</si>
  <si>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</si>
  <si>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</si>
  <si>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</si>
  <si>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</si>
  <si>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</si>
  <si>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</si>
  <si>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</si>
  <si>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</si>
  <si>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</si>
  <si>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</si>
  <si>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</si>
  <si>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</si>
  <si>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</si>
  <si>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</si>
  <si>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</si>
  <si>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</si>
  <si>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</si>
  <si>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</si>
  <si>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</si>
  <si>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</si>
  <si>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</si>
  <si>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</si>
  <si>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</si>
  <si>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</si>
  <si>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</si>
  <si>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</si>
  <si>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</si>
  <si>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</si>
  <si>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</si>
  <si>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</si>
  <si>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</si>
  <si>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</si>
  <si>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</si>
  <si>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</si>
  <si>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</si>
  <si>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</si>
  <si>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</si>
  <si>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</si>
  <si>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</si>
  <si>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</si>
  <si>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</si>
  <si>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</si>
  <si>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</si>
  <si>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</si>
  <si>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</si>
  <si>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</si>
  <si>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</si>
  <si>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</si>
  <si>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</si>
  <si>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</si>
  <si>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</si>
  <si>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</si>
  <si>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</si>
  <si>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</si>
  <si>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</si>
  <si>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</si>
  <si>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</si>
  <si>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</si>
  <si>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</si>
  <si>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</si>
  <si>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</si>
  <si>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</si>
  <si>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</si>
  <si>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</si>
  <si>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</si>
  <si>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</si>
  <si>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</si>
  <si>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</si>
  <si>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</si>
  <si>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</si>
  <si>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</si>
  <si>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</si>
  <si>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</si>
  <si>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</si>
  <si>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</si>
  <si>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</si>
  <si>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</si>
  <si>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</si>
  <si>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</si>
  <si>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</si>
  <si>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</si>
  <si>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</si>
  <si>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</si>
  <si>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</si>
  <si>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</si>
  <si>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</si>
  <si>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</si>
  <si>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</si>
  <si>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</si>
  <si>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</si>
  <si>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</si>
  <si>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</si>
  <si>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</si>
  <si>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</si>
  <si>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</si>
  <si>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</si>
  <si>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</si>
  <si>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</si>
  <si>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</si>
  <si>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</si>
  <si>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</si>
  <si>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</si>
  <si>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</si>
  <si>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</si>
  <si>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</si>
  <si>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</si>
  <si>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</si>
  <si>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</si>
  <si>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</si>
  <si>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</si>
  <si>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</si>
  <si>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</si>
  <si>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</si>
  <si>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</si>
  <si>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</si>
  <si>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</si>
  <si>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</si>
  <si>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</si>
  <si>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</si>
  <si>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</si>
  <si>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</si>
  <si>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</si>
  <si>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</si>
  <si>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</si>
  <si>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</si>
  <si>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</si>
  <si>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</si>
  <si>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</si>
  <si>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</si>
  <si>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</si>
  <si>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</si>
  <si>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</si>
  <si>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</si>
  <si>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</si>
  <si>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</si>
  <si>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</si>
  <si>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</si>
  <si>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</si>
  <si>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</si>
  <si>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</si>
  <si>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</si>
  <si>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</si>
  <si>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</si>
  <si>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</si>
  <si>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</si>
  <si>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</si>
  <si>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</si>
  <si>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</si>
  <si>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</si>
  <si>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</si>
  <si>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</si>
  <si>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</si>
  <si>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</si>
  <si>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</si>
  <si>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</si>
  <si>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</si>
  <si>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</si>
  <si>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</si>
  <si>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</si>
  <si>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</si>
  <si>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</si>
  <si>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</si>
  <si>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</si>
  <si>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</si>
  <si>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</si>
  <si>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</si>
  <si>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</si>
  <si>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</si>
  <si>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</si>
  <si>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</si>
  <si>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</si>
  <si>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</si>
  <si>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</si>
  <si>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</si>
  <si>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</si>
  <si>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</si>
  <si>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</si>
  <si>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</si>
  <si>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</si>
  <si>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</si>
  <si>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</si>
  <si>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</si>
  <si>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</si>
  <si>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</si>
  <si>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</si>
  <si>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</si>
  <si>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</si>
  <si>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</si>
  <si>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</si>
  <si>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</si>
  <si>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</si>
  <si>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</si>
  <si>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</si>
  <si>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</si>
  <si>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</si>
  <si>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</si>
  <si>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</si>
  <si>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</si>
  <si>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</si>
  <si>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</si>
  <si>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</si>
  <si>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</si>
  <si>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</si>
  <si>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</si>
  <si>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</si>
  <si>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</si>
  <si>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</si>
  <si>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</si>
  <si>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</si>
  <si>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</si>
  <si>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</si>
  <si>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</si>
  <si>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</si>
  <si>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</si>
  <si>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</si>
  <si>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</si>
  <si>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</si>
  <si>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</si>
  <si>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</si>
  <si>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</si>
  <si>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</si>
  <si>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</si>
  <si>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</si>
  <si>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</si>
  <si>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</si>
  <si>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</si>
  <si>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</si>
  <si>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</si>
  <si>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</si>
  <si>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</si>
  <si>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</si>
  <si>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</si>
  <si>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</si>
  <si>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</si>
  <si>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</si>
  <si>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</si>
  <si>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</si>
  <si>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</si>
  <si>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</si>
  <si>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</si>
  <si>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</si>
  <si>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</si>
  <si>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</si>
  <si>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</si>
  <si>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</si>
  <si>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</si>
  <si>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</si>
  <si>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</si>
  <si>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</si>
  <si>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</si>
  <si>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</si>
  <si>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</si>
  <si>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</si>
  <si>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</si>
  <si>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</si>
  <si>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</si>
  <si>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</si>
  <si>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</si>
  <si>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</si>
  <si>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</si>
  <si>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</si>
  <si>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</si>
  <si>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</si>
  <si>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</si>
  <si>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</si>
  <si>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</si>
  <si>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</si>
  <si>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</si>
  <si>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</si>
  <si>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</si>
  <si>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</si>
  <si>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</si>
  <si>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</si>
  <si>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</si>
  <si>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</si>
  <si>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</si>
  <si>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</si>
  <si>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</si>
  <si>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</si>
  <si>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</si>
  <si>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</si>
  <si>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</si>
  <si>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</si>
  <si>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</si>
  <si>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</si>
  <si>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</si>
  <si>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</si>
  <si>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</si>
  <si>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</si>
  <si>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</si>
  <si>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</si>
  <si>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</si>
  <si>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</si>
  <si>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</si>
  <si>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</si>
  <si>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</si>
  <si>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</si>
  <si>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</si>
  <si>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</si>
  <si>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</si>
  <si>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</si>
  <si>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</si>
  <si>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</si>
  <si>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</si>
  <si>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</si>
  <si>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</si>
  <si>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</si>
  <si>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</si>
  <si>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</si>
  <si>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</si>
  <si>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</si>
  <si>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</si>
  <si>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</si>
  <si>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</si>
  <si>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</si>
  <si>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</si>
  <si>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</si>
  <si>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</si>
  <si>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</si>
  <si>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</si>
  <si>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</si>
  <si>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</si>
  <si>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</si>
  <si>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</si>
  <si>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</si>
  <si>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</si>
  <si>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</si>
  <si>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</si>
  <si>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</si>
  <si>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</si>
  <si>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</si>
  <si>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</si>
  <si>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</si>
  <si>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</si>
  <si>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</si>
  <si>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</si>
  <si>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</si>
  <si>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</si>
  <si>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</si>
  <si>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</si>
  <si>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</si>
  <si>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</si>
  <si>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</si>
  <si>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</si>
  <si>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</si>
  <si>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</si>
  <si>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</si>
  <si>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</si>
  <si>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</si>
  <si>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</si>
  <si>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</si>
  <si>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</si>
  <si>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</si>
  <si>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</si>
  <si>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</si>
  <si>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</si>
  <si>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</si>
  <si>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</si>
  <si>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</si>
  <si>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</si>
  <si>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</si>
  <si>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</si>
  <si>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</si>
  <si>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</si>
  <si>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</si>
  <si>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</si>
  <si>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</si>
  <si>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</si>
  <si>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</si>
  <si>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</si>
  <si>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</si>
  <si>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</si>
  <si>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</si>
  <si>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</si>
  <si>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</si>
  <si>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</si>
  <si>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</si>
  <si>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</si>
  <si>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</si>
  <si>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</si>
  <si>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</si>
  <si>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</si>
  <si>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</si>
  <si>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</si>
  <si>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</si>
  <si>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</si>
  <si>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</si>
  <si>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</si>
  <si>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</si>
  <si>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</si>
  <si>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</si>
  <si>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</si>
  <si>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</si>
  <si>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</si>
  <si>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</si>
  <si>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</si>
  <si>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</si>
  <si>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</si>
  <si>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</si>
  <si>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</si>
  <si>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</si>
  <si>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</si>
  <si>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</si>
  <si>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</si>
  <si>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</si>
  <si>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</si>
  <si>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</si>
  <si>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</si>
  <si>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</si>
  <si>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</si>
  <si>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</si>
  <si>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</si>
  <si>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</si>
  <si>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</si>
  <si>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</si>
  <si>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</si>
  <si>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</si>
  <si>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</si>
  <si>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</si>
  <si>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</si>
  <si>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</si>
  <si>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</si>
  <si>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</si>
  <si>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</si>
  <si>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</si>
  <si>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</si>
  <si>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</si>
  <si>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</si>
  <si>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</si>
  <si>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</si>
  <si>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</si>
  <si>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</si>
  <si>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</si>
  <si>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</si>
  <si>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</si>
  <si>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</si>
  <si>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</si>
  <si>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</si>
  <si>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</si>
  <si>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</si>
  <si>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</si>
  <si>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</si>
  <si>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</si>
  <si>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</si>
  <si>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</si>
  <si>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</si>
  <si>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</si>
  <si>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</si>
  <si>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</si>
  <si>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</si>
  <si>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</si>
  <si>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</si>
  <si>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</si>
  <si>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</si>
  <si>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</si>
  <si>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</si>
  <si>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</si>
  <si>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</si>
  <si>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</si>
  <si>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</si>
  <si>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</si>
  <si>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</si>
  <si>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</si>
  <si>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</si>
  <si>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</si>
  <si>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</si>
  <si>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</si>
  <si>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</si>
  <si>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</si>
  <si>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</si>
  <si>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</si>
  <si>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</si>
  <si>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</si>
  <si>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</si>
  <si>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</si>
  <si>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</si>
  <si>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</si>
  <si>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</si>
  <si>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</si>
  <si>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</si>
  <si>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</si>
  <si>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</si>
  <si>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</si>
  <si>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</si>
  <si>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</si>
  <si>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</si>
  <si>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</si>
  <si>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</si>
  <si>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</si>
  <si>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</si>
  <si>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</si>
  <si>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</si>
  <si>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</si>
  <si>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</si>
  <si>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</si>
  <si>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</si>
  <si>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</si>
  <si>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</si>
  <si>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</si>
  <si>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</si>
  <si>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</si>
  <si>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</si>
  <si>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</si>
  <si>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</si>
  <si>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</si>
  <si>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</si>
  <si>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</si>
  <si>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</si>
  <si>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</si>
  <si>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</si>
  <si>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</si>
  <si>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</si>
  <si>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</si>
  <si>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</si>
  <si>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</si>
  <si>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</si>
  <si>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</si>
  <si>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</si>
  <si>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</si>
  <si>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</si>
  <si>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</si>
  <si>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</si>
  <si>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</si>
  <si>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</si>
  <si>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</si>
  <si>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</si>
  <si>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</si>
  <si>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</si>
  <si>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</si>
  <si>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</si>
  <si>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</si>
  <si>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</si>
  <si>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</si>
  <si>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</si>
  <si>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</si>
  <si>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</si>
  <si>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</si>
  <si>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</si>
  <si>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</si>
  <si>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</si>
  <si>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</si>
  <si>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</si>
  <si>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</si>
  <si>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</si>
  <si>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</si>
  <si>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</si>
  <si>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</si>
  <si>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</si>
  <si>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</si>
  <si>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</si>
  <si>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</si>
  <si>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</si>
  <si>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</si>
  <si>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</si>
  <si>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</si>
  <si>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</si>
  <si>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</si>
  <si>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</si>
  <si>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</si>
  <si>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</si>
  <si>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</si>
  <si>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</si>
  <si>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</si>
  <si>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</si>
  <si>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</si>
  <si>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</si>
  <si>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</si>
  <si>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</si>
  <si>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</si>
  <si>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</si>
  <si>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</si>
  <si>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</si>
  <si>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</si>
  <si>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</si>
  <si>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</si>
  <si>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</si>
  <si>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</si>
  <si>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</si>
  <si>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</si>
  <si>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</si>
  <si>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</si>
  <si>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</si>
  <si>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</si>
  <si>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</si>
  <si>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</si>
  <si>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</si>
  <si>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</si>
  <si>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</si>
  <si>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</si>
  <si>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</si>
  <si>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</si>
  <si>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</si>
  <si>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</si>
  <si>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</si>
  <si>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</si>
  <si>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</si>
  <si>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</si>
  <si>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</si>
  <si>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</si>
  <si>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</si>
  <si>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</si>
  <si>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</si>
  <si>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</si>
  <si>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</si>
  <si>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</si>
  <si>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</si>
  <si>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</si>
  <si>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</si>
  <si>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</si>
  <si>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</si>
  <si>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</si>
  <si>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</si>
  <si>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</si>
  <si>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</si>
  <si>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</si>
  <si>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</si>
  <si>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</si>
  <si>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</si>
  <si>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</si>
  <si>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</si>
  <si>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</si>
  <si>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</si>
  <si>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</si>
  <si>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</si>
  <si>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</si>
  <si>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</si>
  <si>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</si>
  <si>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</si>
  <si>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</si>
  <si>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</si>
  <si>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</si>
  <si>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</si>
  <si>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</si>
  <si>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</si>
  <si>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</si>
  <si>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</si>
  <si>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</si>
  <si>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</si>
  <si>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</si>
  <si>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</si>
  <si>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</si>
  <si>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</si>
  <si>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</si>
  <si>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</si>
  <si>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</si>
  <si>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</si>
  <si>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</si>
  <si>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</si>
  <si>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</si>
  <si>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</si>
  <si>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</si>
  <si>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</si>
  <si>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</si>
  <si>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</si>
  <si>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</si>
  <si>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</si>
  <si>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</si>
  <si>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</si>
  <si>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</si>
  <si>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</si>
  <si>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</si>
  <si>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</si>
  <si>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</si>
  <si>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</si>
  <si>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</si>
  <si>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</si>
  <si>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</si>
  <si>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</si>
  <si>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</si>
  <si>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</si>
  <si>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</si>
  <si>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</si>
  <si>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</si>
  <si>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</si>
  <si>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</si>
  <si>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</si>
  <si>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</si>
  <si>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</si>
  <si>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</si>
  <si>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</si>
  <si>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</si>
  <si>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</si>
  <si>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</si>
  <si>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</si>
  <si>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</si>
  <si>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</si>
  <si>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</si>
  <si>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</si>
  <si>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</si>
  <si>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</si>
  <si>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</si>
  <si>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</si>
  <si>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</si>
  <si>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</si>
  <si>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</si>
  <si>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</si>
  <si>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</si>
  <si>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</si>
  <si>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</si>
  <si>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</si>
  <si>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</si>
  <si>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</si>
  <si>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</si>
  <si>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</si>
  <si>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</si>
  <si>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</si>
  <si>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</si>
  <si>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</si>
  <si>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</si>
  <si>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</si>
  <si>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</si>
  <si>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</si>
  <si>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</si>
  <si>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</si>
  <si>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</si>
  <si>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</si>
  <si>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</si>
  <si>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</si>
  <si>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</si>
  <si>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</si>
  <si>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</si>
  <si>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</si>
  <si>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</si>
  <si>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</si>
  <si>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</si>
  <si>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</si>
  <si>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</si>
  <si>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</si>
  <si>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</si>
  <si>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</si>
  <si>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</si>
  <si>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</si>
  <si>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</si>
  <si>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</si>
  <si>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</si>
  <si>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</si>
  <si>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</si>
  <si>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</si>
  <si>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</si>
  <si>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</si>
  <si>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</si>
  <si>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</si>
  <si>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</si>
  <si>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</si>
  <si>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</si>
  <si>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</si>
  <si>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</si>
  <si>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</si>
  <si>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</si>
  <si>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</si>
  <si>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</si>
  <si>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</si>
  <si>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</si>
  <si>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</si>
  <si>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</si>
  <si>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</si>
  <si>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</si>
  <si>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</si>
  <si>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</si>
  <si>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</si>
  <si>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</si>
  <si>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</si>
  <si>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</si>
  <si>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</si>
  <si>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</si>
  <si>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</si>
  <si>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</si>
  <si>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</si>
  <si>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</si>
  <si>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</si>
  <si>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</si>
  <si>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</si>
  <si>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</si>
  <si>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</si>
  <si>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</si>
  <si>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</si>
  <si>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</si>
  <si>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</si>
  <si>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</si>
  <si>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</si>
  <si>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</si>
  <si>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</si>
  <si>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</si>
  <si>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</si>
  <si>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</si>
  <si>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</si>
  <si>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</si>
  <si>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</si>
  <si>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</si>
  <si>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</si>
  <si>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</si>
  <si>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</si>
  <si>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</si>
  <si>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</si>
  <si>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</si>
  <si>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</si>
  <si>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</si>
  <si>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</si>
  <si>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</si>
  <si>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</si>
  <si>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</si>
  <si>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</si>
  <si>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</si>
  <si>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</si>
  <si>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</si>
  <si>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</si>
  <si>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</si>
  <si>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</si>
  <si>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</si>
  <si>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</si>
  <si>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</si>
  <si>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</si>
  <si>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</si>
  <si>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</si>
  <si>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</si>
  <si>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</si>
  <si>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</si>
  <si>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</si>
  <si>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</si>
  <si>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</si>
  <si>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</si>
  <si>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</si>
  <si>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</si>
  <si>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</si>
  <si>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</si>
  <si>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</si>
  <si>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</si>
  <si>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</si>
  <si>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</si>
  <si>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</si>
  <si>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</si>
  <si>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</si>
  <si>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</si>
  <si>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</si>
  <si>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</si>
  <si>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</si>
  <si>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</si>
  <si>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</si>
  <si>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</si>
  <si>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</si>
  <si>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</si>
  <si>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</si>
  <si>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</si>
  <si>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</si>
  <si>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</si>
  <si>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</si>
  <si>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</si>
  <si>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</si>
  <si>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</si>
  <si>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</si>
  <si>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</si>
  <si>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</si>
  <si>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</si>
  <si>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</si>
  <si>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</si>
  <si>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</si>
  <si>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</si>
  <si>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</si>
  <si>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</si>
  <si>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</si>
  <si>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</si>
  <si>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</si>
  <si>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</si>
  <si>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</si>
  <si>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</si>
  <si>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</si>
  <si>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</si>
  <si>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</si>
  <si>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</si>
  <si>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</si>
  <si>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</si>
  <si>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</si>
  <si>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</si>
  <si>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</si>
  <si>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</si>
  <si>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</si>
  <si>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</si>
  <si>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</si>
  <si>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</si>
  <si>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</si>
  <si>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</si>
  <si>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</si>
  <si>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</si>
  <si>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</si>
  <si>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</si>
  <si>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</si>
  <si>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</si>
  <si>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</si>
  <si>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</si>
  <si>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</si>
  <si>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</si>
  <si>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</si>
  <si>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</si>
  <si>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</si>
  <si>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</si>
  <si>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</si>
  <si>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</si>
  <si>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</si>
  <si>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</si>
  <si>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</si>
  <si>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</si>
  <si>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</si>
  <si>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</si>
  <si>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</si>
  <si>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</si>
  <si>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</si>
  <si>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</si>
  <si>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</si>
  <si>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</si>
  <si>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</si>
  <si>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</si>
  <si>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</si>
  <si>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</si>
  <si>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</si>
  <si>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</si>
  <si>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</si>
  <si>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</si>
  <si>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</si>
  <si>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</si>
  <si>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</si>
  <si>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</si>
  <si>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</si>
  <si>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</si>
  <si>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</si>
  <si>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</si>
  <si>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</si>
  <si>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</si>
  <si>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</si>
  <si>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</si>
  <si>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</si>
  <si>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</si>
  <si>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</si>
  <si>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</si>
  <si>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</si>
  <si>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</si>
  <si>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</si>
  <si>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</si>
  <si>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</si>
  <si>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</si>
  <si>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</si>
  <si>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</si>
  <si>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</si>
  <si>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</si>
  <si>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</si>
  <si>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</si>
  <si>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</si>
  <si>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</si>
  <si>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</si>
  <si>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</si>
  <si>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</si>
  <si>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</si>
  <si>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</si>
  <si>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</si>
  <si>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</si>
  <si>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</si>
  <si>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</si>
  <si>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</si>
  <si>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</si>
  <si>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</si>
  <si>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</si>
  <si>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</si>
  <si>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</si>
  <si>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</si>
  <si>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</si>
  <si>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</si>
  <si>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</si>
  <si>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</si>
  <si>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</si>
  <si>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</si>
  <si>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</si>
  <si>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</si>
  <si>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</si>
  <si>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</si>
  <si>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</si>
  <si>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</si>
  <si>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</si>
  <si>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</si>
  <si>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</si>
  <si>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</si>
  <si>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</si>
  <si>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</si>
  <si>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</si>
  <si>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</si>
  <si>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</si>
  <si>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</si>
  <si>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</si>
  <si>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</si>
  <si>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</si>
  <si>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</si>
  <si>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</si>
  <si>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</si>
  <si>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</si>
  <si>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</si>
  <si>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</si>
  <si>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</si>
  <si>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</si>
  <si>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</si>
  <si>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</si>
  <si>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</si>
  <si>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</si>
  <si>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</si>
  <si>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</si>
  <si>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</si>
  <si>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</si>
  <si>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</si>
  <si>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</si>
  <si>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</si>
  <si>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</si>
  <si>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</si>
  <si>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</si>
  <si>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</si>
  <si>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</si>
  <si>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</si>
  <si>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</si>
  <si>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</si>
  <si>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</si>
  <si>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</si>
  <si>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</si>
  <si>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</si>
  <si>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</si>
  <si>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</si>
  <si>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</si>
  <si>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</si>
  <si>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</si>
  <si>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</si>
  <si>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</si>
  <si>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</si>
  <si>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</si>
  <si>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</si>
  <si>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</si>
  <si>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</si>
  <si>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</si>
  <si>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</si>
  <si>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</si>
  <si>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</si>
  <si>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</si>
  <si>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</si>
  <si>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</si>
  <si>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</si>
  <si>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</si>
  <si>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</si>
  <si>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</si>
  <si>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</si>
  <si>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</si>
  <si>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</si>
  <si>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</si>
  <si>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</si>
  <si>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</si>
  <si>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</si>
  <si>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</si>
  <si>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</si>
  <si>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</si>
  <si>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</si>
  <si>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</si>
  <si>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</si>
  <si>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</si>
  <si>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</si>
  <si>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</si>
  <si>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</si>
  <si>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</si>
  <si>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</si>
  <si>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</si>
  <si>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</si>
  <si>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</si>
  <si>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</si>
  <si>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</si>
  <si>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</si>
  <si>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</si>
  <si>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</si>
  <si>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</si>
  <si>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</si>
  <si>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</si>
  <si>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</si>
  <si>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</si>
  <si>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</si>
  <si>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</si>
  <si>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</si>
  <si>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</si>
  <si>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</si>
  <si>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</si>
  <si>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</si>
  <si>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</si>
  <si>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</si>
  <si>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</si>
  <si>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</si>
  <si>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</si>
  <si>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</si>
  <si>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</si>
  <si>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</si>
  <si>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</si>
  <si>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</si>
  <si>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</si>
  <si>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</si>
  <si>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</si>
  <si>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</si>
  <si>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</si>
  <si>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</si>
  <si>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</si>
  <si>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</si>
  <si>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</si>
  <si>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</si>
  <si>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</si>
  <si>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</si>
  <si>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</si>
  <si>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</si>
  <si>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</si>
  <si>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</si>
  <si>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</si>
  <si>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</si>
  <si>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</si>
  <si>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</si>
  <si>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</si>
  <si>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</si>
  <si>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</si>
  <si>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</si>
  <si>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</si>
  <si>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</si>
  <si>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</si>
  <si>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</si>
  <si>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</si>
  <si>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</si>
  <si>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</si>
  <si>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</si>
  <si>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</si>
  <si>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</si>
  <si>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</si>
  <si>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</si>
  <si>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</si>
  <si>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</si>
  <si>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</si>
  <si>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</si>
  <si>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</si>
  <si>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</si>
  <si>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</si>
  <si>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</si>
  <si>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</si>
  <si>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</si>
  <si>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</si>
  <si>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</si>
  <si>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</si>
  <si>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</si>
  <si>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</si>
  <si>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</si>
  <si>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</si>
  <si>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</si>
  <si>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</si>
  <si>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</si>
  <si>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</si>
  <si>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</si>
  <si>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</si>
  <si>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</si>
  <si>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</si>
  <si>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</si>
  <si>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</si>
  <si>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</si>
  <si>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</si>
  <si>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</si>
  <si>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</si>
  <si>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</si>
  <si>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</si>
  <si>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</si>
  <si>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</si>
  <si>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</si>
  <si>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</si>
  <si>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</si>
  <si>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</si>
  <si>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</si>
  <si>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</si>
  <si>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</si>
  <si>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</si>
  <si>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</si>
  <si>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</si>
  <si>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</si>
  <si>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</si>
  <si>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</si>
  <si>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</si>
  <si>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</si>
  <si>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</si>
  <si>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</si>
  <si>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</si>
  <si>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</si>
  <si>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</si>
  <si>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</si>
  <si>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</si>
  <si>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</si>
  <si>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</si>
  <si>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</si>
  <si>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</si>
  <si>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</si>
  <si>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</si>
  <si>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</si>
  <si>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</si>
  <si>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</si>
  <si>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</si>
  <si>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</si>
  <si>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</si>
  <si>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</si>
  <si>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</si>
  <si>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</si>
  <si>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</si>
  <si>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</si>
  <si>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</si>
  <si>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</si>
  <si>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</si>
  <si>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</si>
  <si>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</si>
  <si>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</si>
  <si>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</si>
  <si>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</si>
  <si>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</si>
  <si>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</si>
  <si>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</si>
  <si>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</si>
  <si>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</si>
  <si>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</si>
  <si>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</si>
  <si>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</si>
  <si>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</si>
  <si>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</si>
  <si>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</si>
  <si>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</si>
  <si>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</si>
  <si>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</si>
  <si>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</si>
  <si>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</si>
  <si>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</si>
  <si>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</si>
  <si>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</si>
  <si>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</si>
  <si>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</si>
  <si>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</si>
  <si>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</si>
  <si>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</si>
  <si>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</si>
  <si>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</si>
  <si>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</si>
  <si>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</si>
  <si>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</si>
  <si>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</si>
  <si>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</si>
  <si>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</si>
  <si>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</si>
  <si>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</si>
  <si>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</si>
  <si>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</si>
  <si>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</si>
  <si>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</si>
  <si>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</si>
  <si>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</si>
  <si>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</si>
  <si>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</si>
  <si>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</si>
  <si>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</si>
  <si>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</si>
  <si>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</si>
  <si>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</si>
  <si>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</si>
  <si>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</si>
  <si>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</si>
  <si>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</si>
  <si>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</si>
  <si>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</si>
  <si>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</si>
  <si>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</si>
  <si>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</si>
  <si>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</si>
  <si>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</si>
  <si>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</si>
  <si>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</si>
  <si>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</si>
  <si>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</si>
  <si>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</si>
  <si>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</si>
  <si>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</si>
  <si>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</si>
  <si>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</si>
  <si>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</si>
  <si>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</si>
  <si>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</si>
  <si>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</si>
  <si>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</si>
  <si>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</si>
  <si>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</si>
  <si>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</si>
  <si>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</si>
  <si>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</si>
  <si>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</si>
  <si>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</si>
  <si>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</si>
  <si>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</si>
  <si>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</si>
  <si>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</si>
  <si>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</si>
  <si>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</si>
  <si>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</si>
  <si>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</si>
  <si>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</si>
  <si>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</si>
  <si>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</si>
  <si>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</si>
  <si>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</si>
  <si>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</si>
  <si>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</si>
  <si>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</si>
  <si>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</si>
  <si>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</si>
  <si>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</si>
  <si>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</si>
  <si>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</si>
  <si>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</si>
  <si>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</si>
  <si>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</si>
  <si>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</si>
  <si>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</si>
  <si>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</si>
  <si>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</si>
  <si>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</si>
  <si>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</si>
  <si>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</si>
  <si>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</si>
  <si>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</si>
  <si>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</si>
  <si>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</si>
  <si>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</si>
  <si>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</si>
  <si>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</si>
  <si>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</si>
  <si>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</si>
  <si>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</si>
  <si>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</si>
  <si>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</si>
  <si>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</si>
  <si>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</si>
  <si>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</si>
  <si>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</si>
  <si>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</si>
  <si>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</si>
  <si>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</si>
  <si>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</si>
  <si>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</si>
  <si>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</si>
  <si>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</si>
  <si>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</si>
  <si>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</si>
  <si>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</si>
  <si>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</si>
  <si>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</si>
  <si>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</si>
  <si>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</si>
  <si>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</si>
  <si>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</si>
  <si>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</si>
  <si>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</si>
  <si>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</si>
  <si>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</si>
  <si>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</si>
  <si>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</si>
  <si>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</si>
  <si>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</si>
  <si>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</si>
  <si>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</si>
  <si>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</si>
  <si>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</si>
  <si>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</si>
  <si>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</si>
  <si>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</si>
  <si>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</si>
  <si>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</si>
  <si>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</si>
  <si>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</si>
  <si>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</si>
  <si>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</si>
  <si>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</si>
  <si>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</si>
  <si>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</si>
  <si>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</si>
  <si>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</si>
  <si>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</si>
  <si>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</si>
  <si>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</si>
  <si>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</si>
  <si>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</si>
  <si>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</si>
  <si>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</si>
  <si>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</si>
  <si>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</si>
  <si>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</si>
  <si>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</si>
  <si>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</si>
  <si>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</si>
  <si>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</si>
  <si>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</si>
  <si>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</si>
  <si>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</si>
  <si>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</si>
  <si>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</si>
  <si>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</si>
  <si>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</si>
  <si>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</si>
  <si>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</si>
  <si>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</si>
  <si>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</si>
  <si>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</si>
  <si>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</si>
  <si>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</si>
  <si>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</si>
  <si>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</si>
  <si>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</si>
  <si>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</si>
  <si>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</si>
  <si>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</si>
  <si>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</si>
  <si>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</si>
  <si>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</si>
  <si>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</si>
  <si>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</si>
  <si>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</si>
  <si>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</si>
  <si>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</si>
  <si>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</si>
  <si>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</si>
  <si>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</si>
  <si>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</si>
  <si>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</si>
  <si>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</si>
  <si>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</si>
  <si>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</si>
  <si>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</si>
  <si>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</si>
  <si>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</si>
  <si>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</si>
  <si>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</si>
  <si>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</si>
  <si>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</si>
  <si>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</si>
  <si>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</si>
  <si>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</si>
  <si>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</si>
  <si>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</si>
  <si>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</si>
  <si>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</si>
  <si>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</si>
  <si>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</si>
  <si>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</si>
  <si>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</si>
  <si>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</si>
  <si>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</si>
  <si>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</si>
  <si>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</si>
  <si>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</si>
  <si>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</si>
  <si>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</si>
  <si>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</si>
  <si>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</si>
  <si>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</si>
  <si>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</si>
  <si>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</si>
  <si>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</si>
  <si>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</si>
  <si>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</si>
  <si>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</si>
  <si>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</si>
  <si>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</si>
  <si>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</si>
  <si>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</si>
  <si>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</si>
  <si>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</si>
  <si>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</si>
  <si>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</si>
  <si>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</si>
  <si>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</si>
  <si>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</si>
  <si>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</si>
  <si>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</si>
  <si>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</si>
  <si>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</si>
  <si>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</si>
  <si>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</si>
  <si>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</si>
  <si>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</si>
  <si>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</si>
  <si>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</si>
  <si>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</si>
  <si>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</si>
  <si>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</si>
  <si>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</si>
  <si>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</si>
  <si>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</si>
  <si>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</si>
  <si>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</si>
  <si>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</si>
  <si>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</si>
  <si>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</si>
  <si>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</si>
  <si>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</si>
  <si>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</si>
  <si>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</si>
  <si>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</si>
  <si>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</si>
  <si>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</si>
  <si>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</si>
  <si>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</si>
  <si>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</si>
  <si>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</si>
  <si>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</si>
  <si>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</si>
  <si>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</si>
  <si>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</si>
  <si>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</si>
  <si>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</si>
  <si>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</si>
  <si>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</si>
  <si>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</si>
  <si>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</si>
  <si>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</si>
  <si>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</si>
  <si>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</si>
  <si>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</si>
  <si>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</si>
  <si>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</si>
  <si>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</si>
  <si>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</si>
  <si>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</si>
  <si>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</si>
  <si>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</si>
  <si>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</si>
  <si>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</si>
  <si>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</si>
  <si>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</si>
  <si>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</si>
  <si>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</si>
  <si>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</si>
  <si>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</si>
  <si>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</si>
  <si>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</si>
  <si>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</si>
  <si>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</si>
  <si>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</si>
  <si>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</si>
  <si>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</si>
  <si>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</si>
  <si>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</si>
  <si>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</si>
  <si>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</si>
  <si>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</si>
  <si>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</si>
  <si>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</si>
  <si>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</si>
  <si>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</si>
  <si>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</si>
  <si>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</si>
  <si>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</si>
  <si>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</si>
  <si>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</si>
  <si>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</si>
  <si>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</si>
  <si>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</si>
  <si>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</si>
  <si>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</si>
  <si>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</si>
  <si>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</si>
  <si>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</si>
  <si>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</si>
  <si>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</si>
  <si>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</si>
  <si>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</si>
  <si>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</si>
  <si>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</si>
  <si>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</si>
  <si>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</si>
  <si>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</si>
  <si>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</si>
  <si>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</si>
  <si>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</si>
  <si>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</si>
  <si>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</si>
  <si>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</si>
  <si>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</si>
  <si>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</si>
  <si>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</si>
  <si>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</si>
  <si>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</si>
  <si>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</si>
  <si>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</si>
  <si>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</si>
  <si>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</si>
  <si>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</si>
  <si>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</si>
  <si>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</si>
  <si>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</si>
  <si>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</si>
  <si>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</si>
  <si>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</si>
  <si>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</si>
  <si>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</si>
  <si>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</si>
  <si>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</si>
  <si>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</si>
  <si>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</si>
  <si>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</si>
  <si>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</si>
  <si>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</si>
  <si>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</si>
  <si>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</si>
  <si>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</si>
  <si>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</si>
  <si>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</si>
  <si>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</si>
  <si>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</si>
  <si>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</si>
  <si>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</si>
  <si>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</si>
  <si>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</si>
  <si>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</si>
  <si>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</si>
  <si>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</si>
  <si>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</si>
  <si>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</si>
  <si>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</si>
  <si>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</si>
  <si>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</si>
  <si>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</si>
  <si>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</si>
  <si>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</si>
  <si>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</si>
  <si>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</si>
  <si>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</si>
  <si>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</si>
  <si>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</si>
  <si>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</si>
  <si>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</si>
  <si>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</si>
  <si>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</si>
  <si>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</si>
  <si>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</si>
  <si>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</si>
  <si>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</si>
  <si>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</si>
  <si>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</si>
  <si>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</si>
  <si>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</si>
  <si>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</si>
  <si>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</si>
  <si>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</si>
  <si>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</si>
  <si>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</si>
  <si>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</si>
  <si>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</si>
  <si>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</si>
  <si>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</si>
  <si>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</si>
  <si>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</si>
  <si>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</si>
  <si>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</si>
  <si>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</si>
  <si>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</si>
  <si>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</si>
  <si>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</si>
  <si>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</si>
  <si>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</si>
  <si>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</si>
  <si>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</si>
  <si>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</si>
  <si>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</si>
  <si>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</si>
  <si>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</si>
  <si>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</si>
  <si>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</si>
  <si>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</si>
  <si>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</si>
  <si>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</si>
  <si>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</si>
  <si>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</si>
  <si>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</si>
  <si>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</si>
  <si>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</si>
  <si>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</si>
  <si>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</si>
  <si>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</si>
  <si>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</si>
  <si>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</si>
  <si>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</si>
  <si>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</si>
  <si>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</si>
  <si>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</si>
  <si>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</si>
  <si>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</si>
  <si>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</si>
  <si>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</si>
  <si>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</si>
  <si>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</si>
  <si>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</si>
  <si>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</si>
  <si>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</si>
  <si>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</si>
  <si>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</si>
  <si>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</si>
  <si>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</si>
  <si>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</si>
  <si>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</si>
  <si>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</si>
  <si>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</si>
  <si>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</si>
  <si>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</si>
  <si>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</si>
  <si>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</si>
  <si>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</si>
  <si>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</si>
  <si>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</si>
  <si>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</si>
  <si>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</si>
  <si>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</si>
  <si>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</si>
  <si>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</si>
  <si>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</si>
  <si>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</si>
  <si>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</si>
  <si>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</si>
  <si>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</si>
  <si>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</si>
  <si>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</si>
  <si>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</si>
  <si>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</si>
  <si>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</si>
  <si>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</si>
  <si>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</si>
  <si>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</si>
  <si>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</si>
  <si>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</si>
  <si>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</si>
  <si>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</si>
  <si>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</si>
  <si>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</si>
  <si>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</si>
  <si>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</si>
  <si>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</si>
  <si>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</si>
  <si>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</si>
  <si>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</si>
  <si>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</si>
  <si>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</si>
  <si>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</si>
  <si>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</si>
  <si>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</si>
  <si>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</si>
  <si>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</si>
  <si>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</si>
  <si>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</si>
  <si>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</si>
  <si>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</si>
  <si>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</si>
  <si>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</si>
  <si>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</si>
  <si>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</si>
  <si>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</si>
  <si>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</si>
  <si>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</si>
  <si>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</si>
  <si>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</si>
  <si>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</si>
  <si>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</si>
  <si>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</si>
  <si>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</si>
  <si>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</si>
  <si>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</si>
  <si>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</si>
  <si>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</si>
  <si>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</si>
  <si>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</si>
  <si>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</si>
  <si>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</si>
  <si>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</si>
  <si>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</si>
  <si>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</si>
  <si>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</si>
  <si>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</si>
  <si>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</si>
  <si>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</si>
  <si>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</si>
  <si>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</si>
  <si>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</si>
  <si>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</si>
  <si>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</si>
  <si>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</si>
  <si>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</si>
  <si>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</si>
  <si>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</si>
  <si>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</si>
  <si>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</si>
  <si>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</si>
  <si>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</si>
  <si>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</si>
  <si>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</si>
  <si>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</si>
  <si>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</si>
  <si>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</si>
  <si>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</si>
  <si>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</si>
  <si>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</si>
  <si>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</si>
  <si>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</si>
  <si>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</si>
  <si>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</si>
  <si>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</si>
  <si>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</si>
  <si>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</si>
  <si>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</si>
  <si>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</si>
  <si>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</si>
  <si>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</si>
  <si>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</si>
  <si>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</si>
  <si>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</si>
  <si>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</si>
  <si>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</si>
  <si>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</si>
  <si>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</si>
  <si>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</si>
  <si>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</si>
  <si>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</si>
  <si>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</si>
  <si>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</si>
  <si>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</si>
  <si>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</si>
  <si>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</si>
  <si>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</si>
  <si>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</si>
  <si>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</si>
  <si>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</si>
  <si>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</si>
  <si>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</si>
  <si>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</si>
  <si>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</si>
  <si>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</si>
  <si>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</si>
  <si>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</si>
  <si>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</si>
  <si>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</si>
  <si>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</si>
  <si>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</si>
  <si>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</si>
  <si>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</si>
  <si>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</si>
  <si>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</si>
  <si>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</si>
  <si>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</si>
  <si>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</si>
  <si>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</si>
  <si>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</si>
  <si>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</si>
  <si>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</si>
  <si>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</si>
  <si>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</si>
  <si>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</si>
  <si>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</si>
  <si>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</si>
  <si>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</si>
  <si>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</si>
  <si>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</si>
  <si>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</si>
  <si>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</si>
  <si>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</si>
  <si>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</si>
  <si>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</si>
  <si>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</si>
  <si>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</si>
  <si>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</si>
  <si>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</si>
  <si>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</si>
  <si>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</si>
  <si>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</si>
  <si>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</si>
  <si>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</si>
  <si>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</si>
  <si>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</si>
  <si>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</si>
  <si>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</si>
  <si>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</si>
  <si>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</si>
  <si>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</si>
  <si>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</si>
  <si>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</si>
  <si>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</si>
  <si>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</si>
  <si>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</si>
  <si>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</si>
  <si>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</si>
  <si>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</si>
  <si>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</si>
  <si>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</si>
  <si>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</si>
  <si>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</si>
  <si>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</si>
  <si>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</si>
  <si>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</si>
  <si>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</si>
  <si>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</si>
  <si>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</si>
  <si>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</si>
  <si>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</si>
  <si>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</si>
  <si>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</si>
  <si>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</si>
  <si>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</si>
  <si>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</si>
  <si>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</si>
  <si>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</si>
  <si>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</si>
  <si>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</si>
  <si>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</si>
  <si>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</si>
  <si>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</si>
  <si>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</si>
  <si>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</si>
  <si>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</si>
  <si>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</si>
  <si>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</si>
  <si>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</si>
  <si>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</si>
  <si>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</si>
  <si>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</si>
  <si>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</si>
  <si>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</si>
  <si>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</si>
  <si>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</si>
  <si>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</si>
  <si>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</si>
  <si>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</si>
  <si>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</si>
  <si>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</si>
  <si>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</si>
  <si>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</si>
  <si>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</si>
  <si>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</si>
  <si>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</si>
  <si>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</si>
  <si>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</si>
  <si>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</si>
  <si>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</si>
  <si>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</si>
  <si>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</si>
  <si>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</si>
  <si>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</si>
  <si>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</si>
  <si>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</si>
  <si>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</si>
  <si>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</si>
  <si>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</si>
  <si>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</si>
  <si>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</si>
  <si>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</si>
  <si>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</si>
  <si>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</si>
  <si>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</si>
  <si>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</si>
  <si>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</si>
  <si>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</si>
  <si>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</si>
  <si>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</si>
  <si>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</si>
  <si>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</si>
  <si>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</si>
  <si>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</si>
  <si>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</si>
  <si>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</si>
  <si>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</si>
  <si>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</si>
  <si>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</si>
  <si>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</si>
  <si>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</si>
  <si>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</si>
  <si>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</si>
  <si>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</si>
  <si>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</si>
  <si>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</si>
  <si>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</si>
  <si>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</si>
  <si>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</si>
  <si>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</si>
  <si>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</si>
  <si>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</si>
  <si>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</si>
  <si>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</si>
  <si>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</si>
  <si>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</si>
  <si>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</si>
  <si>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</si>
  <si>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</si>
  <si>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</si>
  <si>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</si>
  <si>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</si>
  <si>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</si>
  <si>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</si>
  <si>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</si>
  <si>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</si>
  <si>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</si>
  <si>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</si>
  <si>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</si>
  <si>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</si>
  <si>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</si>
  <si>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</si>
  <si>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</si>
  <si>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</si>
  <si>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</si>
  <si>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</si>
  <si>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</si>
  <si>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</si>
  <si>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</si>
  <si>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</si>
  <si>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</si>
  <si>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</si>
  <si>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</si>
  <si>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</si>
  <si>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</si>
  <si>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</si>
  <si>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</si>
  <si>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</si>
  <si>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</si>
  <si>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</si>
  <si>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</si>
  <si>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</si>
  <si>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</si>
  <si>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</si>
  <si>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</si>
  <si>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</si>
  <si>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</si>
  <si>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</si>
  <si>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</si>
  <si>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</si>
  <si>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</si>
  <si>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</si>
  <si>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</si>
  <si>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</si>
  <si>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</si>
  <si>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</si>
  <si>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</si>
  <si>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</si>
  <si>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</si>
  <si>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</si>
  <si>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</si>
  <si>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</si>
  <si>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</si>
  <si>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</si>
  <si>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</si>
  <si>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</si>
  <si>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</si>
  <si>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</si>
  <si>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</si>
  <si>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</si>
  <si>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</si>
  <si>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</si>
  <si>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</si>
  <si>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</si>
  <si>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</si>
  <si>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</si>
  <si>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</si>
  <si>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</si>
  <si>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</si>
  <si>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</si>
  <si>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</si>
  <si>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</si>
  <si>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</si>
  <si>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</si>
  <si>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</si>
  <si>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</si>
  <si>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</si>
  <si>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</si>
  <si>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</si>
  <si>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</si>
  <si>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</si>
  <si>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</si>
  <si>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</si>
  <si>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</si>
  <si>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</si>
  <si>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</si>
  <si>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</si>
  <si>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</si>
  <si>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</si>
  <si>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</si>
  <si>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</si>
  <si>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</si>
  <si>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</si>
  <si>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</si>
  <si>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</si>
  <si>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</si>
  <si>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</si>
  <si>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</si>
  <si>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</si>
  <si>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</si>
  <si>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</si>
  <si>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</si>
  <si>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</si>
  <si>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</si>
  <si>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</si>
  <si>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</si>
  <si>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</si>
  <si>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</si>
  <si>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</si>
  <si>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</si>
  <si>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</si>
  <si>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</si>
  <si>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</si>
  <si>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</si>
  <si>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</si>
  <si>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</si>
  <si>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</si>
  <si>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</si>
  <si>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</si>
  <si>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</si>
  <si>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</si>
  <si>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</si>
  <si>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</si>
  <si>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</si>
  <si>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</si>
  <si>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</si>
  <si>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</si>
  <si>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</si>
  <si>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</si>
  <si>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</si>
  <si>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</si>
  <si>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</si>
  <si>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</si>
  <si>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</si>
  <si>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</si>
  <si>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</si>
  <si>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</si>
  <si>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</si>
  <si>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</si>
  <si>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</si>
  <si>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</si>
  <si>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</si>
  <si>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</si>
  <si>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</si>
  <si>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</si>
  <si>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</si>
  <si>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</si>
  <si>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</si>
  <si>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</si>
  <si>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</si>
  <si>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</si>
  <si>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</si>
  <si>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</si>
  <si>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</si>
  <si>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</si>
  <si>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</si>
  <si>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</si>
  <si>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</si>
  <si>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</si>
  <si>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</si>
  <si>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</si>
  <si>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</si>
  <si>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</si>
  <si>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</si>
  <si>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</si>
  <si>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</si>
  <si>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</si>
  <si>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</si>
  <si>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</si>
  <si>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</si>
  <si>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</si>
  <si>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</si>
  <si>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</si>
  <si>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</si>
  <si>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</si>
  <si>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</si>
  <si>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</si>
  <si>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</si>
  <si>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</si>
  <si>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</si>
  <si>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</si>
  <si>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</si>
  <si>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</si>
  <si>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</si>
  <si>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</si>
  <si>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</si>
  <si>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</si>
  <si>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</si>
  <si>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</si>
  <si>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</si>
  <si>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</si>
  <si>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</si>
  <si>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</si>
  <si>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</si>
  <si>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</si>
  <si>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</si>
  <si>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</si>
  <si>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</si>
  <si>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</si>
  <si>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</si>
  <si>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</si>
  <si>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</si>
  <si>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</si>
  <si>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</si>
  <si>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</si>
  <si>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</si>
  <si>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</si>
  <si>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</si>
  <si>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</si>
  <si>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</si>
  <si>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</si>
  <si>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</si>
  <si>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</si>
  <si>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</si>
  <si>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</si>
  <si>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</si>
  <si>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</si>
  <si>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</si>
  <si>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</si>
  <si>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</si>
  <si>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</si>
  <si>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</si>
  <si>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</si>
  <si>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</si>
  <si>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</si>
  <si>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</si>
  <si>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</si>
  <si>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</si>
  <si>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</si>
  <si>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</si>
  <si>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</si>
  <si>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</si>
  <si>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</si>
  <si>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</si>
  <si>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</si>
  <si>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</si>
  <si>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</si>
  <si>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</si>
  <si>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</si>
  <si>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</si>
  <si>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</si>
  <si>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</si>
  <si>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</si>
  <si>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</si>
  <si>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</si>
  <si>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</si>
  <si>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</si>
  <si>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</si>
  <si>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</si>
  <si>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</si>
  <si>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</si>
  <si>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</si>
  <si>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</si>
  <si>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</si>
  <si>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</si>
  <si>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</si>
  <si>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</si>
  <si>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</si>
  <si>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</si>
  <si>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</si>
  <si>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</si>
  <si>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</si>
  <si>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</si>
  <si>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</si>
  <si>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</si>
  <si>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</si>
  <si>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</si>
  <si>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</si>
  <si>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</si>
  <si>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</si>
  <si>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</si>
  <si>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</si>
  <si>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</si>
  <si>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</si>
  <si>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</si>
  <si>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</si>
  <si>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</si>
  <si>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</si>
  <si>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</si>
  <si>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</si>
  <si>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</si>
  <si>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</si>
  <si>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</si>
  <si>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</si>
  <si>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</si>
  <si>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</si>
  <si>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</si>
  <si>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</si>
  <si>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</si>
  <si>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</si>
  <si>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</si>
  <si>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</si>
  <si>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</si>
  <si>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</si>
  <si>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</si>
  <si>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</si>
  <si>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</si>
  <si>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</si>
  <si>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</si>
  <si>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</si>
  <si>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</si>
  <si>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</si>
  <si>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</si>
  <si>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</si>
  <si>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</si>
  <si>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</si>
  <si>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</si>
  <si>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</si>
  <si>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</si>
  <si>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</si>
  <si>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</si>
  <si>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</si>
  <si>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</si>
  <si>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</si>
  <si>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</si>
  <si>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</si>
  <si>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</si>
  <si>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</si>
  <si>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</si>
  <si>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</si>
  <si>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</si>
  <si>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</si>
  <si>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</si>
  <si>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</si>
  <si>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</si>
  <si>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</si>
  <si>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</si>
  <si>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</si>
  <si>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</si>
  <si>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</si>
  <si>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</si>
  <si>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</si>
  <si>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</si>
  <si>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</si>
  <si>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</si>
  <si>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</si>
  <si>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</si>
  <si>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</si>
  <si>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</si>
  <si>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</si>
  <si>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</si>
  <si>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</si>
  <si>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</si>
  <si>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</si>
  <si>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</si>
  <si>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</si>
  <si>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</si>
  <si>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</si>
  <si>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</si>
  <si>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</si>
  <si>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</si>
  <si>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</si>
  <si>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</si>
  <si>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</si>
  <si>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</si>
  <si>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</si>
  <si>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</si>
  <si>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</si>
  <si>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</si>
  <si>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</si>
  <si>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</si>
  <si>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</si>
  <si>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</si>
  <si>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</si>
  <si>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</si>
  <si>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</si>
  <si>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</si>
  <si>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</si>
  <si>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</si>
  <si>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</si>
  <si>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</si>
  <si>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</si>
  <si>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</si>
  <si>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</si>
  <si>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</si>
  <si>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</si>
  <si>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</si>
  <si>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</si>
  <si>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</si>
  <si>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</si>
  <si>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</si>
  <si>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</si>
  <si>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</si>
  <si>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</si>
  <si>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</si>
  <si>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</si>
  <si>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</si>
  <si>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</si>
  <si>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</si>
  <si>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</si>
  <si>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</si>
  <si>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</si>
  <si>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</si>
  <si>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</si>
  <si>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</si>
  <si>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</si>
  <si>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</si>
  <si>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</si>
  <si>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</si>
  <si>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</si>
  <si>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</si>
  <si>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</si>
  <si>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</si>
  <si>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</si>
  <si>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</si>
  <si>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</si>
  <si>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</si>
  <si>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</si>
  <si>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</si>
  <si>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</si>
  <si>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</si>
  <si>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</si>
  <si>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</si>
  <si>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</si>
  <si>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</si>
  <si>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</si>
  <si>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</si>
  <si>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</si>
  <si>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</si>
  <si>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</si>
  <si>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</si>
  <si>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</si>
  <si>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</si>
  <si>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</si>
  <si>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</si>
  <si>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</si>
  <si>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</si>
  <si>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</si>
  <si>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</si>
  <si>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</si>
  <si>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</si>
  <si>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</si>
  <si>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</si>
  <si>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</si>
  <si>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</si>
  <si>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</si>
  <si>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</si>
  <si>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</si>
  <si>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</si>
  <si>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</si>
  <si>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</si>
  <si>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</si>
  <si>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</si>
  <si>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</si>
  <si>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</si>
  <si>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</si>
  <si>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</si>
  <si>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</si>
  <si>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</si>
  <si>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</si>
  <si>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</si>
  <si>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</si>
  <si>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</si>
  <si>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</si>
  <si>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</si>
  <si>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</si>
  <si>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</si>
  <si>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</si>
  <si>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</si>
  <si>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</si>
  <si>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</si>
  <si>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</si>
  <si>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</si>
  <si>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</si>
  <si>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</si>
  <si>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</si>
  <si>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</si>
  <si>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</si>
  <si>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</si>
  <si>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</si>
  <si>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</si>
  <si>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</si>
  <si>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</si>
  <si>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</si>
  <si>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</si>
  <si>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</si>
  <si>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</si>
  <si>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</si>
  <si>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</si>
  <si>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</si>
  <si>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</si>
  <si>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</si>
  <si>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</si>
  <si>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</si>
  <si>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</si>
  <si>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</si>
  <si>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</si>
  <si>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</si>
  <si>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</si>
  <si>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</si>
  <si>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</si>
  <si>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</si>
  <si>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</si>
  <si>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</si>
  <si>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</si>
  <si>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</si>
  <si>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</si>
  <si>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</si>
  <si>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</si>
  <si>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</si>
  <si>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</si>
  <si>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</si>
  <si>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</si>
  <si>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</si>
  <si>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</si>
  <si>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</si>
  <si>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</si>
  <si>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</si>
  <si>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</si>
  <si>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</si>
  <si>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</si>
  <si>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</si>
  <si>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</si>
  <si>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</si>
  <si>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</si>
  <si>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</si>
  <si>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</si>
  <si>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</si>
  <si>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</si>
  <si>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</si>
  <si>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</si>
  <si>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</si>
  <si>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</si>
  <si>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</si>
  <si>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</si>
  <si>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</si>
  <si>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</si>
  <si>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</si>
  <si>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</si>
  <si>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</si>
  <si>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</si>
  <si>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</si>
  <si>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</si>
  <si>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</si>
  <si>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</si>
  <si>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</si>
  <si>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</si>
  <si>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</si>
  <si>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</si>
  <si>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</si>
  <si>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</si>
  <si>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</si>
  <si>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</si>
  <si>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</si>
  <si>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</si>
  <si>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</si>
  <si>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</si>
  <si>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</si>
  <si>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</si>
  <si>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</si>
  <si>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</si>
  <si>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</si>
  <si>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</si>
  <si>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</si>
  <si>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</si>
  <si>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</si>
  <si>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</si>
  <si>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</si>
  <si>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</si>
  <si>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</si>
  <si>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</si>
  <si>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</si>
  <si>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</si>
  <si>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</si>
  <si>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</si>
  <si>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</si>
  <si>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</si>
  <si>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</si>
  <si>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</si>
  <si>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</si>
  <si>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</si>
  <si>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</si>
  <si>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</si>
  <si>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</si>
  <si>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</si>
  <si>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</si>
  <si>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</si>
  <si>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</si>
  <si>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</si>
  <si>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</si>
  <si>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</si>
  <si>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</si>
  <si>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</si>
  <si>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</si>
  <si>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</si>
  <si>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</si>
  <si>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</si>
  <si>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</si>
  <si>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</si>
  <si>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</si>
  <si>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</si>
  <si>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</si>
  <si>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</si>
  <si>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</si>
  <si>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</si>
  <si>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</si>
  <si>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</si>
  <si>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</si>
  <si>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</si>
  <si>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</si>
  <si>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</si>
  <si>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</si>
  <si>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</si>
  <si>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</si>
  <si>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</si>
  <si>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</si>
  <si>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</si>
  <si>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</si>
  <si>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</si>
  <si>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</si>
  <si>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</si>
  <si>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</si>
  <si>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</si>
  <si>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</si>
  <si>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</si>
  <si>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</si>
  <si>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</si>
  <si>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</si>
  <si>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</si>
  <si>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</si>
  <si>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</si>
  <si>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</si>
  <si>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</si>
  <si>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</si>
  <si>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</si>
  <si>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</si>
  <si>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</si>
  <si>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</si>
  <si>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</si>
  <si>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</si>
  <si>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</si>
  <si>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</si>
  <si>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</si>
  <si>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</si>
  <si>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</si>
  <si>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</si>
  <si>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</si>
  <si>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</si>
  <si>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</si>
  <si>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</si>
  <si>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</si>
  <si>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</si>
  <si>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</si>
  <si>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</si>
  <si>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</si>
  <si>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</si>
  <si>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</si>
  <si>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</si>
  <si>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</si>
  <si>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</si>
  <si>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</si>
  <si>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</si>
  <si>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</si>
  <si>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</si>
  <si>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</si>
  <si>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</si>
  <si>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</si>
  <si>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</si>
  <si>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</si>
  <si>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</si>
  <si>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</si>
  <si>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</si>
  <si>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</si>
  <si>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</si>
  <si>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</si>
  <si>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</si>
  <si>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</si>
  <si>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</si>
  <si>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</si>
  <si>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</si>
  <si>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</si>
  <si>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</si>
  <si>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</si>
  <si>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</si>
  <si>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</si>
  <si>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</si>
  <si>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</si>
  <si>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</si>
  <si>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</si>
  <si>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</si>
  <si>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</si>
  <si>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</si>
  <si>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</si>
  <si>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</si>
  <si>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</si>
  <si>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</si>
  <si>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</si>
  <si>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</si>
  <si>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</si>
  <si>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</si>
  <si>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</si>
  <si>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</si>
  <si>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</si>
  <si>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</si>
  <si>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</si>
  <si>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</si>
  <si>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</si>
  <si>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</si>
  <si>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</si>
  <si>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</si>
  <si>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</si>
  <si>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</si>
  <si>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</si>
  <si>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</si>
  <si>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</si>
  <si>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</si>
  <si>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</si>
  <si>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</si>
  <si>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</si>
  <si>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</si>
  <si>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</si>
  <si>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</si>
  <si>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</si>
  <si>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</si>
  <si>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</si>
  <si>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</si>
  <si>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</si>
  <si>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</si>
  <si>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</si>
  <si>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</si>
  <si>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</si>
  <si>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</si>
  <si>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</si>
  <si>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</si>
  <si>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</si>
  <si>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</si>
  <si>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</si>
  <si>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</si>
  <si>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</si>
  <si>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</si>
  <si>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</si>
  <si>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</si>
  <si>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</si>
  <si>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</si>
  <si>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</si>
  <si>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</si>
  <si>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</si>
  <si>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</si>
  <si>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</si>
  <si>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</si>
  <si>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</si>
  <si>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</si>
  <si>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</si>
  <si>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</si>
  <si>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</si>
  <si>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</si>
  <si>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</si>
  <si>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</si>
  <si>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</si>
  <si>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</si>
  <si>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</si>
  <si>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</si>
  <si>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</si>
  <si>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</si>
  <si>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</si>
  <si>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</si>
  <si>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</si>
  <si>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</si>
  <si>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</si>
  <si>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</si>
  <si>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</si>
  <si>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</si>
  <si>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</si>
  <si>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</si>
  <si>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</si>
  <si>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</si>
  <si>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</si>
  <si>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</si>
  <si>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</si>
  <si>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</si>
  <si>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</si>
  <si>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</si>
  <si>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</si>
  <si>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</si>
  <si>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</si>
  <si>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</si>
  <si>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</si>
  <si>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</si>
  <si>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</si>
  <si>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</si>
  <si>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</si>
  <si>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</si>
  <si>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</si>
  <si>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</si>
  <si>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</si>
  <si>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</si>
  <si>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</si>
  <si>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</si>
  <si>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</si>
  <si>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</si>
  <si>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</si>
  <si>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</si>
  <si>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</si>
  <si>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</si>
  <si>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</si>
  <si>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</si>
  <si>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</si>
  <si>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</si>
  <si>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</si>
  <si>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</si>
  <si>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</si>
  <si>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</si>
  <si>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</si>
  <si>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</si>
  <si>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</si>
  <si>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</si>
  <si>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</si>
  <si>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</si>
  <si>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</si>
  <si>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</si>
  <si>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</si>
  <si>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</si>
  <si>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</si>
  <si>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</si>
  <si>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</si>
  <si>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</si>
  <si>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</si>
  <si>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</si>
  <si>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</si>
  <si>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</si>
  <si>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</si>
  <si>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</si>
  <si>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</si>
  <si>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</si>
  <si>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</si>
  <si>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</si>
  <si>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</si>
  <si>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</si>
  <si>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</si>
  <si>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</si>
  <si>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</si>
  <si>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</si>
  <si>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</si>
  <si>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</si>
  <si>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</si>
  <si>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</si>
  <si>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</si>
  <si>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</si>
  <si>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</si>
  <si>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</si>
  <si>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</si>
  <si>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</si>
  <si>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</si>
  <si>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</si>
  <si>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</si>
  <si>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</si>
  <si>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</si>
  <si>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</si>
  <si>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</si>
  <si>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</si>
  <si>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</si>
  <si>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</si>
  <si>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</si>
  <si>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</si>
  <si>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</si>
  <si>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</si>
  <si>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</si>
  <si>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</si>
  <si>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</si>
  <si>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</si>
  <si>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</si>
  <si>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</si>
  <si>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</si>
  <si>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</si>
  <si>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</si>
  <si>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</si>
  <si>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</si>
  <si>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</si>
  <si>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</si>
  <si>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</si>
  <si>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</si>
  <si>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</si>
  <si>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</si>
  <si>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</si>
  <si>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</si>
  <si>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</si>
  <si>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</si>
  <si>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</si>
  <si>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</si>
  <si>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</si>
  <si>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</si>
  <si>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</si>
  <si>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</si>
  <si>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</si>
  <si>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</si>
  <si>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</si>
  <si>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</si>
  <si>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</si>
  <si>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</si>
  <si>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</si>
  <si>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</si>
  <si>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</si>
  <si>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</si>
  <si>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</si>
  <si>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</si>
  <si>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</si>
  <si>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</si>
  <si>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</si>
  <si>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</si>
  <si>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</si>
  <si>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</si>
  <si>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</si>
  <si>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</si>
  <si>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</si>
  <si>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</si>
  <si>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</si>
  <si>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</si>
  <si>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</si>
  <si>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</si>
  <si>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</si>
  <si>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</si>
  <si>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</si>
  <si>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</si>
  <si>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</si>
  <si>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</si>
  <si>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</si>
  <si>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</si>
  <si>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</si>
  <si>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</si>
  <si>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</si>
  <si>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</si>
  <si>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</si>
  <si>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</si>
  <si>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</si>
  <si>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</si>
  <si>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</si>
  <si>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</si>
  <si>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</si>
  <si>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</si>
  <si>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</si>
  <si>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</si>
  <si>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</si>
  <si>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</si>
  <si>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</si>
  <si>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</si>
  <si>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</si>
  <si>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</si>
  <si>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</si>
  <si>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</si>
  <si>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</si>
  <si>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</si>
  <si>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</si>
  <si>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</si>
  <si>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</si>
  <si>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</si>
  <si>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</si>
  <si>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</si>
  <si>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</si>
  <si>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</si>
  <si>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</si>
  <si>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</si>
  <si>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</si>
  <si>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</si>
  <si>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</si>
  <si>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</si>
  <si>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</si>
  <si>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</si>
  <si>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</si>
  <si>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</si>
  <si>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</si>
  <si>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</si>
  <si>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</si>
  <si>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</si>
  <si>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</si>
  <si>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</si>
  <si>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</si>
  <si>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</si>
  <si>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</si>
  <si>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</si>
  <si>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</si>
  <si>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</si>
  <si>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</si>
  <si>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</si>
  <si>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</si>
  <si>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</si>
  <si>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</si>
  <si>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</si>
  <si>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</si>
  <si>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</si>
  <si>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</si>
  <si>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</si>
  <si>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</si>
  <si>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</si>
  <si>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</si>
  <si>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</si>
  <si>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</si>
  <si>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</si>
  <si>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</si>
  <si>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</si>
  <si>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</si>
  <si>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</si>
  <si>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</si>
  <si>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</si>
  <si>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</si>
  <si>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</si>
  <si>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</si>
  <si>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</si>
  <si>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</si>
  <si>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</si>
  <si>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</si>
  <si>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</si>
  <si>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</si>
  <si>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</si>
  <si>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</si>
  <si>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</si>
  <si>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</si>
  <si>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</si>
  <si>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</si>
  <si>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</si>
  <si>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</si>
  <si>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</si>
  <si>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</si>
  <si>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</si>
  <si>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</si>
  <si>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</si>
  <si>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</si>
  <si>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</si>
  <si>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</si>
  <si>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</si>
  <si>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</si>
  <si>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</si>
  <si>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</si>
  <si>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</si>
  <si>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</si>
  <si>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</si>
  <si>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</si>
  <si>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</si>
  <si>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</si>
  <si>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</si>
  <si>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</si>
  <si>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</si>
  <si>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</si>
  <si>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</si>
  <si>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</si>
  <si>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</si>
  <si>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</si>
  <si>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</si>
  <si>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</si>
  <si>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</si>
  <si>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</si>
  <si>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</si>
  <si>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</si>
  <si>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</si>
  <si>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</si>
  <si>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</si>
  <si>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</si>
  <si>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</si>
  <si>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</si>
  <si>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</si>
  <si>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</si>
  <si>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</si>
  <si>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</si>
  <si>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</si>
  <si>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</si>
  <si>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</si>
  <si>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</si>
  <si>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</si>
  <si>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</si>
  <si>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</si>
  <si>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</si>
  <si>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</si>
  <si>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</si>
  <si>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</si>
  <si>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</si>
  <si>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</si>
  <si>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</si>
  <si>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</si>
  <si>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</si>
  <si>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</si>
  <si>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</si>
  <si>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</si>
  <si>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</si>
  <si>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</si>
  <si>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</si>
  <si>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</si>
  <si>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</si>
  <si>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</si>
  <si>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</si>
  <si>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</si>
  <si>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</si>
  <si>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</si>
  <si>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</si>
  <si>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</si>
  <si>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</si>
  <si>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</si>
  <si>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</si>
  <si>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</si>
  <si>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</si>
  <si>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</si>
  <si>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</si>
  <si>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</si>
  <si>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</si>
  <si>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</si>
  <si>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</si>
  <si>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</si>
  <si>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</si>
  <si>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</si>
  <si>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</si>
  <si>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</si>
  <si>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</si>
  <si>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</si>
  <si>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</si>
  <si>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</si>
  <si>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</si>
  <si>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</si>
  <si>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</si>
  <si>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</si>
  <si>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</si>
  <si>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</si>
  <si>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</si>
  <si>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</si>
  <si>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</si>
  <si>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</si>
  <si>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</si>
  <si>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</si>
  <si>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</si>
  <si>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</si>
  <si>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</si>
  <si>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</si>
  <si>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</si>
  <si>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</si>
  <si>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</si>
  <si>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</si>
  <si>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</si>
  <si>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</si>
  <si>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</si>
  <si>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</si>
  <si>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</si>
  <si>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</si>
  <si>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</si>
  <si>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</si>
  <si>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</si>
  <si>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</si>
  <si>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</si>
  <si>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</si>
  <si>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</si>
  <si>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</si>
  <si>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</si>
  <si>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</si>
  <si>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</si>
  <si>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</si>
  <si>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</si>
  <si>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</si>
  <si>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</si>
  <si>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</si>
  <si>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</si>
  <si>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</si>
  <si>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</si>
  <si>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</si>
  <si>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</si>
  <si>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</si>
  <si>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</si>
  <si>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</si>
  <si>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</si>
  <si>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</si>
  <si>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</si>
  <si>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</si>
  <si>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</si>
  <si>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</si>
  <si>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</si>
  <si>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</si>
  <si>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</si>
  <si>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</si>
  <si>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</si>
  <si>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</si>
  <si>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</si>
  <si>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</si>
  <si>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</si>
  <si>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</si>
  <si>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</si>
  <si>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</si>
  <si>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</si>
  <si>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</si>
  <si>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</si>
  <si>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</si>
  <si>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</si>
  <si>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</si>
  <si>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</si>
  <si>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</si>
  <si>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</si>
  <si>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</si>
  <si>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</si>
  <si>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</si>
  <si>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</si>
  <si>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</si>
  <si>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</si>
  <si>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</si>
  <si>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</si>
  <si>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</si>
  <si>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</si>
  <si>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</si>
  <si>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</si>
  <si>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</si>
  <si>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</si>
  <si>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</si>
  <si>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</si>
  <si>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</si>
  <si>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</si>
  <si>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</si>
  <si>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</si>
  <si>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</si>
  <si>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</si>
  <si>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</si>
  <si>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</si>
  <si>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</si>
  <si>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</si>
  <si>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</si>
  <si>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</si>
  <si>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</si>
  <si>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</si>
  <si>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</si>
  <si>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</si>
  <si>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</si>
  <si>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</si>
  <si>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</si>
  <si>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</si>
  <si>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</si>
  <si>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</si>
  <si>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</si>
  <si>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</si>
  <si>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</si>
  <si>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</si>
  <si>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</si>
  <si>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</si>
  <si>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</si>
  <si>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</si>
  <si>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</si>
  <si>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</si>
  <si>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</si>
  <si>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</si>
  <si>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</si>
  <si>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</si>
  <si>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</si>
  <si>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</si>
  <si>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</si>
  <si>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</si>
  <si>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</si>
  <si>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</si>
  <si>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</si>
  <si>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</si>
  <si>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</si>
  <si>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</si>
  <si>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</si>
  <si>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</si>
  <si>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</si>
  <si>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</si>
  <si>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</si>
  <si>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</si>
  <si>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</si>
  <si>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</si>
  <si>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</si>
  <si>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</si>
  <si>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</si>
  <si>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</si>
  <si>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</si>
  <si>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</si>
  <si>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</si>
  <si>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</si>
  <si>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</si>
  <si>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</si>
  <si>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</si>
  <si>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</si>
  <si>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</si>
  <si>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</si>
  <si>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</si>
  <si>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</si>
  <si>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</si>
  <si>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</si>
  <si>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</si>
  <si>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</si>
  <si>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</si>
  <si>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</si>
  <si>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</si>
  <si>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</si>
  <si>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</si>
  <si>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</si>
  <si>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</si>
  <si>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</si>
  <si>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</si>
  <si>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</si>
  <si>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</si>
  <si>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</si>
  <si>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</si>
  <si>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</si>
  <si>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</si>
  <si>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</si>
  <si>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</si>
  <si>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</si>
  <si>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</si>
  <si>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</si>
  <si>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</si>
  <si>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</si>
  <si>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</si>
  <si>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</si>
  <si>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</si>
  <si>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</si>
  <si>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</si>
  <si>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</si>
  <si>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</si>
  <si>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</si>
  <si>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</si>
  <si>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</si>
  <si>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</si>
  <si>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</si>
  <si>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</si>
  <si>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</si>
  <si>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</si>
  <si>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</si>
  <si>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</si>
  <si>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</si>
  <si>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</si>
  <si>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</si>
  <si>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</si>
  <si>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</si>
  <si>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</si>
  <si>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</si>
  <si>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</si>
  <si>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</si>
  <si>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</si>
  <si>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</si>
  <si>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</si>
  <si>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</si>
  <si>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</si>
  <si>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</si>
  <si>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</si>
  <si>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</si>
  <si>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</si>
  <si>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</si>
  <si>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</si>
  <si>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</si>
  <si>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</si>
  <si>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</si>
  <si>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</si>
  <si>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</si>
  <si>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</si>
  <si>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</si>
  <si>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</si>
  <si>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</si>
  <si>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</si>
  <si>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</si>
  <si>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</si>
  <si>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</si>
  <si>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</si>
  <si>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</si>
  <si>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</si>
  <si>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</si>
  <si>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</si>
  <si>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</si>
  <si>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</si>
  <si>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</si>
  <si>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</si>
  <si>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</si>
  <si>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</si>
  <si>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</si>
  <si>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</si>
  <si>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</si>
  <si>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</si>
  <si>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</si>
  <si>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</si>
  <si>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</si>
  <si>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</si>
  <si>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</si>
  <si>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</si>
  <si>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</si>
  <si>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</si>
  <si>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</si>
  <si>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</si>
  <si>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</si>
  <si>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</si>
  <si>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</si>
  <si>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</si>
  <si>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</si>
  <si>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</si>
  <si>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</si>
  <si>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</si>
  <si>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</si>
  <si>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</si>
  <si>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</si>
  <si>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</si>
  <si>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</si>
  <si>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</si>
  <si>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</si>
  <si>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</si>
  <si>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</si>
  <si>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</si>
  <si>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</si>
  <si>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</si>
  <si>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</si>
  <si>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</si>
  <si>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</si>
  <si>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</si>
  <si>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</si>
  <si>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</si>
  <si>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</si>
  <si>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</si>
  <si>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</si>
  <si>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</si>
  <si>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</si>
  <si>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</si>
  <si>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</si>
  <si>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</si>
  <si>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</si>
  <si>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</si>
  <si>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</si>
  <si>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</si>
  <si>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</si>
  <si>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</si>
  <si>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</si>
  <si>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</si>
  <si>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</si>
  <si>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</si>
  <si>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</si>
  <si>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</si>
  <si>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</si>
  <si>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</si>
  <si>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</si>
  <si>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</si>
  <si>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</si>
  <si>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</si>
  <si>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</si>
  <si>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</si>
  <si>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</si>
  <si>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</si>
  <si>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</si>
  <si>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</si>
  <si>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</si>
  <si>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</si>
  <si>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</si>
  <si>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</si>
  <si>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</si>
  <si>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</si>
  <si>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</si>
  <si>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</si>
  <si>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</si>
  <si>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</si>
  <si>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</si>
  <si>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</si>
  <si>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</si>
  <si>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</si>
  <si>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</si>
  <si>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</si>
  <si>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</si>
  <si>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</si>
  <si>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</si>
  <si>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</si>
  <si>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</si>
  <si>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</si>
  <si>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</si>
  <si>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</si>
  <si>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</si>
  <si>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</si>
  <si>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</si>
  <si>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</si>
  <si>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</si>
  <si>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</si>
  <si>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</si>
  <si>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</si>
  <si>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</si>
  <si>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</si>
  <si>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</si>
  <si>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</si>
  <si>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</si>
  <si>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</si>
  <si>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</si>
  <si>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</si>
  <si>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</si>
  <si>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</si>
  <si>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</si>
  <si>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</si>
  <si>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</si>
  <si>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</si>
  <si>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</si>
  <si>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</si>
  <si>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</si>
  <si>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</si>
  <si>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</si>
  <si>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</si>
  <si>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</si>
  <si>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</si>
  <si>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</si>
  <si>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</si>
  <si>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</si>
  <si>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</si>
  <si>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</si>
  <si>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</si>
  <si>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</si>
  <si>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</si>
  <si>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</si>
  <si>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</si>
  <si>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</si>
  <si>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</si>
  <si>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</si>
  <si>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</si>
  <si>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</si>
  <si>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</si>
  <si>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</si>
  <si>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</si>
  <si>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</si>
  <si>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</si>
  <si>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</si>
  <si>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</si>
  <si>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</si>
  <si>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</si>
  <si>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</si>
  <si>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</si>
  <si>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</si>
  <si>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</si>
  <si>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</si>
  <si>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</si>
  <si>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</si>
  <si>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</si>
  <si>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</si>
  <si>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</si>
  <si>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</si>
  <si>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</si>
  <si>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</si>
  <si>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</si>
  <si>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</si>
  <si>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</si>
  <si>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</si>
  <si>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</si>
  <si>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</si>
  <si>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</si>
  <si>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</si>
  <si>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</si>
  <si>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</si>
  <si>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</si>
  <si>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</si>
  <si>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</si>
  <si>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</si>
  <si>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</si>
  <si>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</si>
  <si>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</si>
  <si>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</si>
  <si>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</si>
  <si>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</si>
  <si>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</si>
  <si>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</si>
  <si>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</si>
  <si>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</si>
  <si>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</si>
  <si>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</si>
  <si>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</si>
  <si>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</si>
  <si>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</si>
  <si>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</si>
  <si>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</si>
  <si>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</si>
  <si>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</si>
  <si>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</si>
  <si>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</si>
  <si>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</si>
  <si>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</si>
  <si>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</si>
  <si>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</si>
  <si>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</si>
  <si>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</si>
  <si>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</si>
  <si>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</si>
  <si>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</si>
  <si>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</si>
  <si>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</si>
  <si>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</si>
  <si>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</si>
  <si>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</si>
  <si>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</si>
  <si>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</si>
  <si>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</si>
  <si>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</si>
  <si>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</si>
  <si>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</si>
  <si>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</si>
  <si>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</si>
  <si>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</si>
  <si>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</si>
  <si>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</si>
  <si>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</si>
  <si>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</si>
  <si>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</si>
  <si>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</si>
  <si>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</si>
  <si>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</si>
  <si>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</si>
  <si>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</si>
  <si>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</si>
  <si>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</si>
  <si>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</si>
  <si>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</si>
  <si>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</si>
  <si>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</si>
  <si>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</si>
  <si>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</si>
  <si>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</si>
  <si>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</si>
  <si>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</si>
  <si>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</si>
  <si>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</si>
  <si>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</si>
  <si>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</si>
  <si>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</si>
  <si>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</si>
  <si>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</si>
  <si>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</si>
  <si>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</si>
  <si>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</si>
  <si>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</si>
  <si>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</si>
  <si>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</si>
  <si>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</si>
  <si>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</si>
  <si>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</si>
  <si>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</si>
  <si>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</si>
  <si>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</si>
  <si>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</si>
  <si>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</si>
  <si>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</si>
  <si>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</si>
  <si>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</si>
  <si>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</si>
  <si>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</si>
  <si>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</si>
  <si>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</si>
  <si>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</si>
  <si>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</si>
  <si>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</si>
  <si>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</si>
  <si>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</si>
  <si>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</si>
  <si>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</si>
  <si>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</si>
  <si>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</si>
  <si>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</si>
  <si>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</si>
  <si>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</si>
  <si>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</si>
  <si>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</si>
  <si>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</si>
  <si>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</si>
  <si>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</si>
  <si>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</si>
  <si>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</si>
  <si>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</si>
  <si>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</si>
  <si>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</si>
  <si>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</si>
  <si>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</si>
  <si>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</si>
  <si>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</si>
  <si>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</si>
  <si>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</si>
  <si>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</si>
  <si>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</si>
  <si>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</si>
  <si>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</si>
  <si>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</si>
  <si>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</si>
  <si>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</si>
  <si>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</si>
  <si>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</si>
  <si>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</si>
  <si>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</si>
  <si>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</si>
  <si>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</si>
  <si>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</si>
  <si>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</si>
  <si>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</si>
  <si>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</si>
  <si>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</si>
  <si>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</si>
  <si>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</si>
  <si>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</si>
  <si>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</si>
  <si>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</si>
  <si>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</si>
  <si>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</si>
  <si>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</si>
  <si>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</si>
  <si>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</si>
  <si>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</si>
  <si>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</si>
  <si>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</si>
  <si>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</si>
  <si>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</si>
  <si>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</si>
  <si>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</si>
  <si>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</si>
  <si>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</si>
  <si>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</si>
  <si>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</si>
  <si>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</si>
  <si>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</si>
  <si>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</si>
  <si>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</si>
  <si>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</si>
  <si>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</si>
  <si>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</si>
  <si>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</si>
  <si>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</si>
  <si>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</si>
  <si>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</si>
  <si>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</si>
  <si>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</si>
  <si>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</si>
  <si>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</si>
  <si>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</si>
  <si>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</si>
  <si>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</si>
  <si>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</si>
  <si>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</si>
  <si>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</si>
  <si>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</si>
  <si>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</si>
  <si>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</si>
  <si>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</si>
  <si>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</si>
  <si>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</si>
  <si>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</si>
  <si>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</si>
  <si>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</si>
  <si>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</si>
  <si>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</si>
  <si>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</si>
  <si>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</si>
  <si>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</si>
  <si>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</si>
  <si>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</si>
  <si>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</si>
  <si>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</si>
  <si>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</si>
  <si>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</si>
  <si>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</si>
  <si>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</si>
  <si>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</si>
  <si>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</si>
  <si>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</si>
  <si>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</si>
  <si>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</si>
  <si>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</si>
  <si>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</si>
  <si>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</si>
  <si>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</si>
  <si>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</si>
  <si>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</si>
  <si>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</si>
  <si>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</si>
  <si>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</si>
  <si>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</si>
  <si>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</si>
  <si>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</si>
  <si>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</si>
  <si>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</si>
  <si>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</si>
  <si>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</si>
  <si>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</si>
  <si>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</si>
  <si>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</si>
  <si>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</si>
  <si>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</si>
  <si>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</si>
  <si>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</si>
  <si>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</si>
  <si>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</si>
  <si>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</si>
  <si>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</si>
  <si>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</si>
  <si>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</si>
  <si>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</si>
  <si>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</si>
  <si>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</si>
  <si>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</si>
  <si>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</si>
  <si>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</si>
  <si>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</si>
  <si>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</si>
  <si>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</si>
  <si>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</si>
  <si>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</si>
  <si>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</si>
  <si>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</si>
  <si>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</si>
  <si>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</si>
  <si>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</si>
  <si>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</si>
  <si>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</si>
  <si>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</si>
  <si>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</si>
  <si>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</si>
  <si>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</si>
  <si>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</si>
  <si>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</si>
  <si>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</si>
  <si>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</si>
  <si>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</si>
  <si>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</si>
  <si>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</si>
  <si>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</si>
  <si>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</si>
  <si>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</si>
  <si>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</si>
  <si>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</si>
  <si>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</si>
  <si>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</si>
  <si>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</si>
  <si>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</si>
  <si>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</si>
  <si>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</si>
  <si>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</si>
  <si>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</si>
  <si>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</si>
  <si>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</si>
  <si>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</si>
  <si>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</si>
  <si>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</si>
  <si>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</si>
  <si>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</si>
  <si>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</si>
  <si>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</si>
  <si>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</si>
  <si>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</si>
  <si>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</si>
  <si>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</si>
  <si>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</si>
  <si>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</si>
  <si>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</si>
  <si>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</si>
  <si>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</si>
  <si>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</si>
  <si>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</si>
  <si>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</si>
  <si>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</si>
  <si>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</si>
  <si>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</si>
  <si>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</si>
  <si>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</si>
  <si>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</si>
  <si>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</si>
  <si>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</si>
  <si>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</si>
  <si>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</si>
  <si>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</si>
  <si>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</si>
  <si>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</si>
  <si>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</si>
  <si>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</si>
  <si>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</si>
  <si>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</si>
  <si>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</si>
  <si>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</si>
  <si>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</si>
  <si>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</si>
  <si>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</si>
  <si>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</si>
  <si>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</si>
  <si>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</si>
  <si>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</si>
  <si>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</si>
  <si>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</si>
  <si>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</si>
  <si>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</si>
  <si>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</si>
  <si>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</si>
  <si>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</si>
  <si>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</si>
  <si>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</si>
  <si>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</si>
  <si>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</si>
  <si>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</si>
  <si>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</si>
  <si>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</si>
  <si>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</si>
  <si>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</si>
  <si>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</si>
  <si>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</si>
  <si>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</si>
  <si>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</si>
  <si>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</si>
  <si>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</si>
  <si>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</si>
  <si>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</si>
  <si>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</si>
  <si>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</si>
  <si>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</si>
  <si>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</si>
  <si>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</si>
  <si>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</si>
  <si>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</si>
  <si>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</si>
  <si>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</si>
  <si>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</si>
  <si>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</si>
  <si>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</si>
  <si>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</si>
  <si>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</si>
  <si>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</si>
  <si>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</si>
  <si>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</si>
  <si>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</si>
  <si>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</si>
  <si>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</si>
  <si>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</si>
  <si>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</si>
  <si>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</si>
  <si>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</si>
  <si>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</si>
  <si>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</si>
  <si>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</si>
  <si>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</si>
  <si>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</si>
  <si>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</si>
  <si>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</si>
  <si>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</si>
  <si>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</si>
  <si>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</si>
  <si>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</si>
  <si>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</si>
  <si>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</si>
  <si>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</si>
  <si>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</si>
  <si>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</si>
  <si>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</si>
  <si>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</si>
  <si>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</si>
  <si>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</si>
  <si>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</si>
  <si>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</si>
  <si>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</si>
  <si>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</si>
  <si>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</si>
  <si>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</si>
  <si>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</si>
  <si>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</si>
  <si>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</si>
  <si>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</si>
  <si>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</si>
  <si>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</si>
  <si>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</si>
  <si>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</si>
  <si>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</si>
  <si>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</si>
  <si>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</si>
  <si>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</si>
  <si>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</si>
  <si>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</si>
  <si>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</si>
  <si>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</si>
  <si>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</si>
  <si>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</si>
  <si>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</si>
  <si>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</si>
  <si>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</si>
  <si>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</si>
  <si>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</si>
  <si>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</si>
  <si>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</si>
  <si>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</si>
  <si>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</si>
  <si>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</si>
  <si>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</si>
  <si>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</si>
  <si>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</si>
  <si>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</si>
  <si>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</si>
  <si>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</si>
  <si>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</si>
  <si>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</si>
  <si>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</si>
  <si>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</si>
  <si>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</si>
  <si>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</si>
  <si>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</si>
  <si>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</si>
  <si>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</si>
  <si>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</si>
  <si>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</si>
  <si>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</si>
  <si>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</si>
  <si>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</si>
  <si>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</si>
  <si>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</si>
  <si>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</si>
  <si>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</si>
  <si>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</si>
  <si>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</si>
  <si>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</si>
  <si>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</si>
  <si>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</si>
  <si>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</si>
  <si>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</si>
  <si>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</si>
  <si>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</si>
  <si>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</si>
  <si>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</si>
  <si>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</si>
  <si>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</si>
  <si>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</si>
  <si>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</si>
  <si>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</si>
  <si>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</si>
  <si>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</si>
  <si>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</si>
  <si>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</si>
  <si>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</si>
  <si>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</si>
  <si>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</si>
  <si>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</si>
  <si>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</si>
  <si>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</si>
  <si>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</si>
  <si>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</si>
  <si>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</si>
  <si>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</si>
  <si>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</si>
  <si>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</si>
  <si>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</si>
  <si>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</si>
  <si>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</si>
  <si>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</si>
  <si>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</si>
  <si>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</si>
  <si>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</si>
  <si>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</si>
  <si>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</si>
  <si>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</si>
  <si>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</si>
  <si>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</si>
  <si>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</si>
  <si>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</si>
  <si>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</si>
  <si>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</si>
  <si>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</si>
  <si>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</si>
  <si>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</si>
  <si>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</si>
  <si>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</si>
  <si>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</si>
  <si>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</si>
  <si>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</si>
  <si>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</si>
  <si>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</si>
  <si>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</si>
  <si>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</si>
  <si>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</si>
  <si>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</si>
  <si>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</si>
  <si>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</si>
  <si>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</si>
  <si>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</si>
  <si>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</si>
  <si>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</si>
  <si>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</si>
  <si>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</si>
  <si>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</si>
  <si>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</si>
  <si>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</si>
  <si>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</si>
  <si>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</si>
  <si>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</si>
  <si>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</si>
  <si>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</si>
  <si>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</si>
  <si>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</si>
  <si>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</si>
  <si>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</si>
  <si>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</si>
  <si>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</si>
  <si>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</si>
  <si>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</si>
  <si>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</si>
  <si>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</si>
  <si>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</si>
  <si>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</si>
  <si>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</si>
  <si>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</si>
  <si>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</si>
  <si>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</si>
  <si>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</si>
  <si>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</si>
  <si>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</si>
  <si>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</si>
  <si>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</si>
  <si>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</si>
  <si>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</si>
  <si>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</si>
  <si>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</si>
  <si>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</si>
  <si>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</si>
  <si>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</si>
  <si>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</si>
  <si>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</si>
  <si>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</si>
  <si>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</si>
  <si>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</si>
  <si>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</si>
  <si>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</si>
  <si>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</si>
  <si>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</si>
  <si>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</si>
  <si>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</si>
  <si>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</si>
  <si>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</si>
  <si>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</si>
  <si>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</si>
  <si>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</si>
  <si>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</si>
  <si>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</si>
  <si>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</si>
  <si>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</si>
  <si>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</si>
  <si>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</si>
  <si>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</si>
  <si>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</si>
  <si>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</si>
  <si>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</si>
  <si>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</si>
  <si>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</si>
  <si>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</si>
  <si>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</si>
  <si>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</si>
  <si>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</si>
  <si>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</si>
  <si>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</si>
  <si>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</si>
  <si>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</si>
  <si>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</si>
  <si>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</si>
  <si>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</si>
  <si>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</si>
  <si>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</si>
  <si>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</si>
  <si>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</si>
  <si>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</si>
  <si>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</si>
  <si>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</si>
  <si>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</si>
  <si>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</si>
  <si>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</si>
  <si>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</si>
  <si>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</si>
  <si>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</si>
  <si>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</si>
  <si>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</si>
  <si>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</si>
  <si>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</si>
  <si>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</si>
  <si>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</si>
  <si>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</si>
  <si>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</si>
  <si>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</si>
  <si>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</si>
  <si>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</si>
  <si>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</si>
  <si>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</si>
  <si>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</si>
  <si>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</si>
  <si>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</si>
  <si>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</si>
  <si>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</si>
  <si>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</si>
  <si>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</si>
  <si>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</si>
  <si>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</si>
  <si>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</si>
  <si>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</si>
  <si>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</si>
  <si>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</si>
  <si>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</si>
  <si>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</si>
  <si>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</si>
  <si>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</si>
  <si>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</si>
  <si>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</si>
  <si>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</si>
  <si>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</si>
  <si>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</si>
  <si>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</si>
  <si>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</si>
  <si>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</si>
  <si>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</si>
  <si>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</si>
  <si>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</si>
  <si>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</si>
  <si>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</si>
  <si>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</si>
  <si>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</si>
  <si>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</si>
  <si>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</si>
  <si>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</si>
  <si>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</si>
  <si>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</si>
  <si>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</si>
  <si>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</si>
  <si>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</si>
  <si>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</si>
  <si>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</si>
  <si>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</si>
  <si>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</si>
  <si>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</si>
  <si>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</si>
  <si>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</si>
  <si>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</si>
  <si>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</si>
  <si>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</si>
  <si>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</si>
  <si>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</si>
  <si>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</si>
  <si>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</si>
  <si>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</si>
  <si>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</si>
  <si>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</si>
  <si>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</si>
  <si>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</si>
  <si>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</si>
  <si>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</si>
  <si>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</si>
  <si>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</si>
  <si>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</si>
  <si>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</si>
  <si>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</si>
  <si>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</si>
  <si>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</si>
  <si>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</si>
  <si>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</si>
  <si>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</si>
  <si>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</si>
  <si>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</si>
  <si>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</si>
  <si>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</si>
  <si>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</si>
  <si>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</si>
  <si>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</si>
  <si>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</si>
  <si>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</si>
  <si>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</si>
  <si>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</si>
  <si>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</si>
  <si>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</si>
  <si>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</si>
  <si>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</si>
  <si>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</si>
  <si>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</si>
  <si>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</si>
  <si>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</si>
  <si>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</si>
  <si>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</si>
  <si>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</si>
  <si>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</si>
  <si>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</si>
  <si>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</si>
  <si>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</si>
  <si>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</si>
  <si>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</si>
  <si>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</si>
  <si>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</si>
  <si>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</si>
  <si>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</si>
  <si>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</si>
  <si>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</si>
  <si>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</si>
  <si>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</si>
  <si>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</si>
  <si>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</si>
  <si>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</si>
  <si>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</si>
  <si>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</si>
  <si>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</si>
  <si>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</si>
  <si>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</si>
  <si>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</si>
  <si>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</si>
  <si>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</si>
  <si>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</si>
  <si>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</si>
  <si>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</si>
  <si>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</si>
  <si>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</si>
  <si>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</si>
  <si>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</si>
  <si>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</si>
  <si>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</si>
  <si>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</si>
  <si>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</si>
  <si>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</si>
  <si>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</si>
  <si>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</si>
  <si>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</si>
  <si>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</si>
  <si>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</si>
  <si>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</si>
  <si>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</si>
  <si>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</si>
  <si>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</si>
  <si>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</si>
  <si>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</si>
  <si>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</si>
  <si>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</si>
  <si>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</si>
  <si>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</si>
  <si>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</si>
  <si>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</si>
  <si>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</si>
  <si>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</si>
  <si>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</si>
  <si>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</si>
  <si>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</si>
  <si>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</si>
  <si>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</si>
  <si>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</si>
  <si>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</si>
  <si>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</si>
  <si>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</si>
  <si>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</si>
  <si>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</si>
  <si>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</si>
  <si>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</si>
  <si>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</si>
  <si>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</si>
  <si>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</si>
  <si>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</si>
  <si>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</si>
  <si>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</si>
  <si>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</si>
  <si>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</si>
  <si>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</si>
  <si>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</si>
  <si>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</si>
  <si>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</si>
  <si>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</si>
  <si>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</si>
  <si>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</si>
  <si>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</si>
  <si>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</si>
  <si>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</si>
  <si>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</si>
  <si>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</si>
  <si>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</si>
  <si>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</si>
  <si>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</si>
  <si>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</si>
  <si>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</si>
  <si>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</si>
  <si>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</si>
  <si>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</si>
  <si>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</si>
  <si>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</si>
  <si>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</si>
  <si>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</si>
  <si>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</si>
  <si>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</si>
  <si>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</si>
  <si>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</si>
  <si>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</si>
  <si>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</si>
  <si>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</si>
  <si>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</si>
  <si>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</si>
  <si>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</si>
  <si>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</si>
  <si>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</si>
  <si>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</si>
  <si>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</si>
  <si>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</si>
  <si>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</si>
  <si>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</si>
  <si>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</si>
  <si>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</si>
  <si>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</si>
  <si>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</si>
  <si>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</si>
  <si>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</si>
  <si>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</si>
  <si>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</si>
  <si>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</si>
  <si>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</si>
  <si>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</si>
  <si>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</si>
  <si>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</si>
  <si>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</si>
  <si>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</si>
  <si>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</si>
  <si>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</si>
  <si>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</si>
  <si>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</si>
  <si>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</si>
  <si>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</si>
  <si>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</si>
  <si>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</si>
  <si>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</si>
  <si>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</si>
  <si>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</si>
  <si>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</si>
  <si>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</si>
  <si>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</si>
  <si>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</si>
  <si>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</si>
  <si>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</si>
  <si>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</si>
  <si>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</si>
  <si>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</si>
  <si>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</si>
  <si>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</si>
  <si>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</si>
  <si>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</si>
  <si>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</si>
  <si>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</si>
  <si>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</si>
  <si>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</si>
  <si>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</si>
  <si>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</si>
  <si>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</si>
  <si>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</si>
  <si>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</si>
  <si>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</si>
  <si>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</si>
  <si>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</si>
  <si>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</si>
  <si>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</si>
  <si>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</si>
  <si>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</si>
  <si>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</si>
  <si>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</si>
  <si>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</si>
  <si>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</si>
  <si>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</si>
  <si>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</si>
  <si>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</si>
  <si>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</si>
  <si>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</si>
  <si>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</si>
  <si>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</si>
  <si>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</si>
  <si>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</si>
  <si>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</si>
  <si>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</si>
  <si>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</si>
  <si>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</si>
  <si>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</si>
  <si>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</si>
  <si>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</si>
  <si>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</si>
  <si>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</si>
  <si>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</si>
  <si>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</si>
  <si>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</si>
  <si>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</si>
  <si>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</si>
  <si>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</si>
  <si>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</si>
  <si>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</si>
  <si>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</si>
  <si>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</si>
  <si>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</si>
  <si>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</si>
  <si>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</si>
  <si>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</si>
  <si>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</si>
  <si>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</si>
  <si>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</si>
  <si>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</si>
  <si>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</si>
  <si>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</si>
  <si>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</si>
  <si>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</si>
  <si>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</si>
  <si>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</si>
  <si>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</si>
  <si>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</si>
  <si>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</si>
  <si>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</si>
  <si>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</si>
  <si>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</si>
  <si>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</si>
  <si>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</si>
  <si>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</si>
  <si>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</si>
  <si>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</si>
  <si>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</si>
  <si>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</si>
  <si>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</si>
  <si>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</si>
  <si>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</si>
  <si>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</si>
  <si>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</si>
  <si>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</si>
  <si>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</si>
  <si>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</si>
  <si>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</si>
  <si>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</si>
  <si>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</si>
  <si>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</si>
  <si>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</si>
  <si>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</si>
  <si>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</si>
  <si>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</si>
  <si>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</si>
  <si>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</si>
  <si>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</si>
  <si>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</si>
  <si>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</si>
  <si>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</si>
  <si>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</si>
  <si>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</si>
  <si>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</si>
  <si>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</si>
  <si>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</si>
  <si>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</si>
  <si>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</si>
  <si>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</si>
  <si>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</si>
  <si>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</si>
  <si>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</si>
  <si>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</si>
  <si>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</si>
  <si>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</si>
  <si>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</si>
  <si>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</si>
  <si>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</si>
  <si>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</si>
  <si>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</si>
  <si>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</si>
  <si>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</si>
  <si>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</si>
  <si>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</si>
  <si>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</si>
  <si>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</si>
  <si>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</si>
  <si>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</si>
  <si>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</si>
  <si>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</si>
  <si>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</si>
  <si>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</si>
  <si>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</si>
  <si>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</si>
  <si>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</si>
  <si>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</si>
  <si>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</si>
  <si>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</si>
  <si>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</si>
  <si>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</si>
  <si>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</si>
  <si>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</si>
  <si>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</si>
  <si>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</si>
  <si>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</si>
  <si>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</si>
  <si>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</si>
  <si>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</si>
  <si>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</si>
  <si>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</si>
  <si>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</si>
  <si>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</si>
  <si>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</si>
  <si>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</si>
  <si>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</si>
  <si>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</si>
  <si>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</si>
  <si>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</si>
  <si>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</si>
  <si>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</si>
  <si>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</si>
  <si>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</si>
  <si>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</si>
  <si>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</si>
  <si>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</si>
  <si>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</si>
  <si>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</si>
  <si>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</si>
  <si>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</si>
  <si>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</si>
  <si>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</si>
  <si>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</si>
  <si>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</si>
  <si>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</si>
  <si>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</si>
  <si>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</si>
  <si>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</si>
  <si>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</si>
  <si>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</si>
  <si>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</si>
  <si>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</si>
  <si>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</si>
  <si>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</si>
  <si>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</si>
  <si>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</si>
  <si>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</si>
  <si>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</si>
  <si>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</si>
  <si>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</si>
  <si>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</si>
  <si>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</si>
  <si>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</si>
  <si>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</si>
  <si>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</si>
  <si>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</si>
  <si>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</si>
  <si>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</si>
  <si>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</si>
  <si>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</si>
  <si>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</si>
  <si>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</si>
  <si>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</si>
  <si>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</si>
  <si>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</si>
  <si>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</si>
  <si>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</si>
  <si>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</si>
  <si>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</si>
  <si>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</si>
  <si>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</si>
  <si>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</si>
  <si>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</si>
  <si>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</si>
  <si>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</si>
  <si>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</si>
  <si>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</si>
  <si>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</si>
  <si>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</si>
  <si>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</si>
  <si>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</si>
  <si>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</si>
  <si>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</si>
  <si>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</si>
  <si>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</si>
  <si>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</si>
  <si>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</si>
  <si>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</si>
  <si>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</si>
  <si>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</si>
  <si>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</si>
  <si>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</si>
  <si>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</si>
  <si>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</si>
  <si>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</si>
  <si>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</si>
  <si>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</si>
  <si>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</si>
  <si>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</si>
  <si>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</si>
  <si>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</si>
  <si>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</si>
  <si>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</si>
  <si>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</si>
  <si>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</si>
  <si>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</si>
  <si>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</si>
  <si>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</si>
  <si>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</si>
  <si>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</si>
  <si>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</si>
  <si>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</si>
  <si>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</si>
  <si>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</si>
  <si>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</si>
  <si>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</si>
  <si>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</si>
  <si>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</si>
  <si>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</si>
  <si>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</si>
  <si>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</si>
  <si>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</si>
  <si>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</si>
  <si>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</si>
  <si>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</si>
  <si>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</si>
  <si>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</si>
  <si>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</si>
  <si>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</si>
  <si>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</si>
  <si>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</si>
  <si>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</si>
  <si>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</si>
  <si>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</si>
  <si>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</si>
  <si>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</si>
  <si>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</si>
  <si>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</si>
  <si>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</si>
  <si>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</si>
  <si>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</si>
  <si>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</si>
  <si>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</si>
  <si>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</si>
  <si>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</si>
  <si>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</si>
  <si>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</si>
  <si>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</si>
  <si>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</si>
  <si>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</si>
  <si>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</si>
  <si>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</si>
  <si>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</si>
  <si>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</si>
  <si>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</si>
  <si>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</si>
  <si>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</si>
  <si>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</si>
  <si>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</si>
  <si>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</si>
  <si>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</si>
  <si>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</si>
  <si>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</si>
  <si>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</si>
  <si>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</si>
  <si>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</si>
  <si>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</si>
  <si>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</si>
  <si>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</si>
  <si>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</si>
  <si>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</si>
  <si>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</si>
  <si>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</si>
  <si>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</si>
  <si>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</si>
  <si>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</si>
  <si>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</si>
  <si>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</si>
  <si>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</si>
  <si>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</si>
  <si>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</si>
  <si>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</si>
  <si>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</si>
  <si>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</si>
  <si>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</si>
  <si>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</si>
  <si>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</si>
  <si>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</si>
  <si>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</si>
  <si>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</si>
  <si>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</si>
  <si>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</si>
  <si>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</si>
  <si>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</si>
  <si>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</si>
  <si>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</si>
  <si>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</si>
  <si>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</si>
  <si>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</si>
  <si>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</si>
  <si>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</si>
  <si>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</si>
  <si>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</si>
  <si>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</si>
  <si>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</si>
  <si>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</si>
  <si>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</si>
  <si>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</si>
  <si>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</si>
  <si>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</si>
  <si>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</si>
  <si>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</si>
  <si>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</si>
  <si>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</si>
  <si>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</si>
  <si>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</si>
  <si>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</si>
  <si>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</si>
  <si>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</si>
  <si>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</si>
  <si>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</si>
  <si>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</si>
  <si>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</si>
  <si>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</si>
  <si>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</si>
  <si>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</si>
  <si>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</si>
  <si>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</si>
  <si>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</si>
  <si>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</si>
  <si>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</si>
  <si>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</si>
  <si>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</si>
  <si>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</si>
  <si>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</si>
  <si>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</si>
  <si>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</si>
  <si>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</si>
  <si>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</si>
  <si>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</si>
  <si>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</si>
  <si>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</si>
  <si>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</si>
  <si>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</si>
  <si>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</si>
  <si>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</si>
  <si>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</si>
  <si>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</si>
  <si>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</si>
  <si>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</si>
  <si>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</si>
  <si>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</si>
  <si>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</si>
  <si>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</si>
  <si>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</si>
  <si>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</si>
  <si>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</si>
  <si>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</si>
  <si>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</si>
  <si>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</si>
  <si>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</si>
  <si>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</si>
  <si>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</si>
  <si>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</si>
  <si>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</si>
  <si>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</si>
  <si>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</si>
  <si>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</si>
  <si>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</si>
  <si>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</si>
  <si>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</si>
  <si>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</si>
  <si>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</si>
  <si>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</si>
  <si>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</si>
  <si>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</si>
  <si>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</si>
  <si>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</si>
  <si>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</si>
  <si>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</si>
  <si>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</si>
  <si>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</si>
  <si>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</si>
  <si>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</si>
  <si>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</si>
  <si>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</si>
  <si>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</si>
  <si>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</si>
  <si>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</si>
  <si>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</si>
  <si>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</si>
  <si>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</si>
  <si>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</si>
  <si>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</si>
  <si>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</si>
  <si>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</si>
  <si>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</si>
  <si>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</si>
  <si>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</si>
  <si>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</si>
  <si>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</si>
  <si>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</si>
  <si>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</si>
  <si>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</si>
  <si>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</si>
  <si>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</si>
  <si>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</si>
  <si>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</si>
  <si>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</si>
  <si>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</si>
  <si>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</si>
  <si>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</si>
  <si>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</si>
  <si>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</si>
  <si>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</si>
  <si>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</si>
  <si>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</si>
  <si>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</si>
  <si>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</si>
  <si>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</si>
  <si>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</si>
  <si>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</si>
  <si>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</si>
  <si>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</si>
  <si>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</si>
  <si>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</si>
  <si>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</si>
  <si>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</si>
  <si>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</si>
  <si>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</si>
  <si>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</si>
  <si>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</si>
  <si>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</si>
  <si>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</si>
  <si>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</si>
  <si>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</si>
  <si>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</si>
  <si>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</si>
  <si>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</si>
  <si>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</si>
  <si>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</si>
  <si>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</si>
  <si>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</si>
  <si>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</si>
  <si>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</si>
  <si>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</si>
  <si>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</si>
  <si>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</si>
  <si>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</si>
  <si>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</si>
  <si>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</si>
  <si>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</si>
  <si>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</si>
  <si>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</si>
  <si>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</si>
  <si>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</si>
  <si>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</si>
  <si>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</si>
  <si>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</si>
  <si>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</si>
  <si>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</si>
  <si>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</si>
  <si>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</si>
  <si>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</si>
  <si>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</si>
  <si>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</si>
  <si>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</si>
  <si>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</si>
  <si>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</si>
  <si>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</si>
  <si>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</si>
  <si>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</si>
  <si>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</si>
  <si>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</si>
  <si>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</si>
  <si>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</si>
  <si>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</si>
  <si>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</si>
  <si>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</si>
  <si>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</si>
  <si>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</si>
  <si>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</si>
  <si>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</si>
  <si>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</si>
  <si>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</si>
  <si>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</si>
  <si>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</si>
  <si>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</si>
  <si>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</si>
  <si>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</si>
  <si>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</si>
  <si>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</si>
  <si>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</si>
  <si>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</si>
  <si>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</si>
  <si>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</si>
  <si>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</si>
  <si>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</si>
  <si>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</si>
  <si>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</si>
  <si>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</si>
  <si>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</si>
  <si>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</si>
  <si>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</si>
  <si>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</si>
  <si>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</si>
  <si>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</si>
  <si>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</si>
  <si>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</si>
  <si>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</si>
  <si>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</si>
  <si>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</si>
  <si>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</si>
  <si>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</si>
  <si>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</si>
  <si>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</si>
  <si>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</si>
  <si>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</si>
  <si>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</si>
  <si>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</si>
  <si>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</si>
  <si>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</si>
  <si>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</si>
  <si>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</si>
  <si>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</si>
  <si>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</si>
  <si>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</si>
  <si>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</si>
  <si>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</si>
  <si>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</si>
  <si>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</si>
  <si>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</si>
  <si>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</si>
  <si>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</si>
  <si>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</si>
  <si>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</si>
  <si>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</si>
  <si>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</si>
  <si>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</si>
  <si>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</si>
  <si>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</si>
  <si>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</si>
  <si>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</si>
  <si>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</si>
  <si>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</si>
  <si>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</si>
  <si>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</si>
  <si>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</si>
  <si>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</si>
  <si>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</si>
  <si>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</si>
  <si>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</si>
  <si>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</si>
  <si>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</si>
  <si>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</si>
  <si>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</si>
  <si>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</si>
  <si>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</si>
  <si>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</si>
  <si>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</si>
  <si>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</si>
  <si>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</si>
  <si>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</si>
  <si>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</si>
  <si>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</si>
  <si>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</si>
  <si>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</si>
  <si>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</si>
  <si>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</si>
  <si>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</si>
  <si>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</si>
  <si>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</si>
  <si>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</si>
  <si>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</si>
  <si>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</si>
  <si>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</si>
  <si>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</si>
  <si>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</si>
  <si>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</si>
  <si>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</si>
  <si>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</si>
  <si>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</si>
  <si>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</si>
  <si>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</si>
  <si>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</si>
  <si>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</si>
  <si>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</si>
  <si>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</si>
  <si>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</si>
  <si>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</si>
  <si>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</si>
  <si>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</si>
  <si>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</si>
  <si>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</si>
  <si>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</si>
  <si>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</si>
  <si>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</si>
  <si>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</si>
  <si>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</si>
  <si>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</si>
  <si>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</si>
  <si>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</si>
  <si>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</si>
  <si>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</si>
  <si>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</si>
  <si>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</si>
  <si>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</si>
  <si>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</si>
  <si>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</si>
  <si>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</si>
  <si>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</si>
  <si>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</si>
  <si>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</si>
  <si>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</si>
  <si>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</si>
  <si>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</si>
  <si>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</si>
  <si>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</si>
  <si>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</si>
  <si>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</si>
  <si>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</si>
  <si>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</si>
  <si>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</si>
  <si>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</si>
  <si>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</si>
  <si>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</si>
  <si>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</si>
  <si>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</si>
  <si>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</si>
  <si>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</si>
  <si>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</si>
  <si>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</si>
  <si>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</si>
  <si>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</si>
  <si>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</si>
  <si>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</si>
  <si>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</si>
  <si>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</si>
  <si>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</si>
  <si>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</si>
  <si>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</si>
  <si>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</si>
  <si>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</si>
  <si>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</si>
  <si>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</si>
  <si>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</si>
  <si>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</si>
  <si>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</si>
  <si>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</si>
  <si>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</si>
  <si>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</si>
  <si>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</si>
  <si>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</si>
  <si>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</si>
  <si>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</si>
  <si>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</si>
  <si>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</si>
  <si>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</si>
  <si>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</si>
  <si>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</si>
  <si>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</si>
  <si>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</si>
  <si>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</si>
  <si>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</si>
  <si>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</si>
  <si>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</si>
  <si>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</si>
  <si>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</si>
  <si>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</si>
  <si>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</si>
  <si>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</si>
  <si>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</si>
  <si>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</si>
  <si>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</si>
  <si>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</si>
  <si>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</si>
  <si>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</si>
  <si>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</si>
  <si>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</si>
  <si>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</si>
  <si>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</si>
  <si>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</si>
  <si>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</si>
  <si>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</si>
  <si>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</si>
  <si>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</si>
  <si>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</si>
  <si>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</si>
  <si>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</si>
  <si>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</si>
  <si>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</si>
  <si>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</si>
  <si>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</si>
  <si>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</si>
  <si>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</si>
  <si>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</si>
  <si>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</si>
  <si>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</si>
  <si>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</si>
  <si>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</si>
  <si>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</si>
  <si>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</si>
  <si>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</si>
  <si>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</si>
  <si>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</si>
  <si>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</si>
  <si>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</si>
  <si>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</si>
  <si>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</si>
  <si>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</si>
  <si>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</si>
  <si>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</si>
  <si>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</si>
  <si>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</si>
  <si>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</si>
  <si>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</si>
  <si>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</si>
  <si>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</si>
  <si>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</si>
  <si>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</si>
  <si>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</si>
  <si>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</si>
  <si>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</si>
  <si>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</si>
  <si>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</si>
  <si>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</si>
  <si>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</si>
  <si>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</si>
  <si>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</si>
  <si>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</si>
  <si>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</si>
  <si>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</si>
  <si>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</si>
  <si>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</si>
  <si>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</si>
  <si>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</si>
  <si>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</si>
  <si>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</si>
  <si>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</si>
  <si>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</si>
  <si>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</si>
  <si>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</si>
  <si>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</si>
  <si>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</si>
  <si>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</si>
  <si>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</si>
  <si>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</si>
  <si>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</si>
  <si>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</si>
  <si>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</si>
  <si>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</si>
  <si>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</si>
  <si>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</si>
  <si>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</si>
  <si>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</si>
  <si>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</si>
  <si>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</si>
  <si>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</si>
  <si>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</si>
  <si>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</si>
  <si>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</si>
  <si>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</si>
  <si>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</si>
  <si>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</si>
  <si>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</si>
  <si>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</si>
  <si>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</si>
  <si>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</si>
  <si>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</si>
  <si>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</si>
  <si>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</si>
  <si>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</si>
  <si>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</si>
  <si>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</si>
  <si>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</si>
  <si>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</si>
  <si>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</si>
  <si>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</si>
  <si>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</si>
  <si>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</si>
  <si>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</si>
  <si>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</si>
  <si>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</si>
  <si>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</si>
  <si>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</si>
  <si>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</si>
  <si>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</si>
  <si>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</si>
  <si>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</si>
  <si>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</si>
  <si>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</si>
  <si>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</si>
  <si>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</si>
  <si>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</si>
  <si>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</si>
  <si>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</si>
  <si>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</si>
  <si>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</si>
  <si>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</si>
  <si>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</si>
  <si>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</si>
  <si>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</si>
  <si>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</si>
  <si>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</si>
  <si>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</si>
  <si>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</si>
  <si>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</si>
  <si>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</si>
  <si>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</si>
  <si>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</si>
  <si>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</si>
  <si>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</si>
  <si>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</si>
  <si>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</si>
  <si>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</si>
  <si>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</si>
  <si>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</si>
  <si>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</si>
  <si>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</si>
  <si>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</si>
  <si>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</si>
  <si>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</si>
  <si>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</si>
  <si>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</si>
  <si>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</si>
  <si>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</si>
  <si>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</si>
  <si>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</si>
  <si>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</si>
  <si>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</si>
  <si>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</si>
  <si>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</si>
  <si>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</si>
  <si>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</si>
  <si>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</si>
  <si>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</si>
  <si>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</si>
  <si>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</si>
  <si>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</si>
  <si>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</si>
  <si>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</si>
  <si>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</si>
  <si>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</si>
  <si>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</si>
  <si>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</si>
  <si>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</si>
  <si>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</si>
  <si>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</si>
  <si>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</si>
  <si>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</si>
  <si>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</si>
  <si>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</si>
  <si>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</si>
  <si>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</si>
  <si>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</si>
  <si>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</si>
  <si>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</si>
  <si>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</si>
  <si>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</si>
  <si>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</si>
  <si>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</si>
  <si>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</si>
  <si>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</si>
  <si>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</si>
  <si>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</si>
  <si>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</si>
  <si>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</si>
  <si>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</si>
  <si>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</si>
  <si>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</si>
  <si>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</si>
  <si>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</si>
  <si>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</si>
  <si>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</si>
  <si>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</si>
  <si>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</si>
  <si>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</si>
  <si>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</si>
  <si>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</si>
  <si>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</si>
  <si>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</si>
  <si>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</si>
  <si>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</si>
  <si>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</si>
  <si>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</si>
  <si>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</si>
  <si>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</si>
  <si>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</si>
  <si>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</si>
  <si>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</si>
  <si>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</si>
  <si>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</si>
  <si>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</si>
  <si>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</si>
  <si>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</si>
  <si>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</si>
  <si>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</si>
  <si>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</si>
  <si>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</si>
  <si>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</si>
  <si>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</si>
  <si>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</si>
  <si>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</si>
  <si>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</si>
  <si>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</si>
  <si>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</si>
  <si>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</si>
  <si>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</si>
  <si>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</si>
  <si>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</si>
  <si>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</si>
  <si>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</si>
  <si>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</si>
  <si>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</si>
  <si>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</si>
  <si>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</si>
  <si>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</si>
  <si>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</si>
  <si>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</si>
  <si>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</si>
  <si>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</si>
  <si>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</si>
  <si>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</si>
  <si>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</si>
  <si>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</si>
  <si>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</si>
  <si>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</si>
  <si>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</si>
  <si>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</si>
  <si>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</si>
  <si>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</si>
  <si>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</si>
  <si>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</si>
  <si>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</si>
  <si>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</si>
  <si>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</si>
  <si>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</si>
  <si>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</si>
  <si>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</si>
  <si>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</si>
  <si>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</si>
  <si>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</si>
  <si>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</si>
  <si>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</si>
  <si>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</si>
  <si>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</si>
  <si>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</si>
  <si>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</si>
  <si>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</si>
  <si>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</si>
  <si>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</si>
  <si>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</si>
  <si>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</si>
  <si>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</si>
  <si>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</si>
  <si>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</si>
  <si>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</si>
  <si>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</si>
  <si>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</si>
  <si>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</si>
  <si>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</si>
  <si>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</si>
  <si>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</si>
  <si>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</si>
  <si>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</si>
  <si>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</si>
  <si>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</si>
  <si>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</si>
  <si>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</si>
  <si>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</si>
  <si>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</si>
  <si>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</si>
  <si>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</si>
  <si>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</si>
  <si>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</si>
  <si>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</si>
  <si>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</si>
  <si>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</si>
  <si>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</si>
  <si>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</si>
  <si>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</si>
  <si>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</si>
  <si>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</si>
  <si>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</si>
  <si>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</si>
  <si>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</si>
  <si>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</si>
  <si>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</si>
  <si>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</si>
  <si>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</si>
  <si>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</si>
  <si>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</si>
  <si>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</si>
  <si>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</si>
  <si>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</si>
  <si>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</si>
  <si>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</si>
  <si>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</si>
  <si>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</si>
  <si>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</si>
  <si>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</si>
  <si>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</si>
  <si>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</si>
  <si>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</si>
  <si>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</si>
  <si>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</si>
  <si>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</si>
  <si>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</si>
  <si>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</si>
  <si>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</si>
  <si>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</si>
  <si>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</si>
  <si>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</si>
  <si>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</si>
  <si>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</si>
  <si>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</si>
  <si>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</si>
  <si>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</si>
  <si>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</si>
  <si>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</si>
  <si>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</si>
  <si>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</si>
  <si>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</si>
  <si>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</si>
  <si>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</si>
  <si>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</si>
  <si>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</si>
  <si>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</si>
  <si>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</si>
  <si>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</si>
  <si>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</si>
  <si>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</si>
  <si>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</si>
  <si>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</si>
  <si>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</si>
  <si>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</si>
  <si>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</si>
  <si>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</si>
  <si>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</si>
  <si>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</si>
  <si>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</si>
  <si>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</si>
  <si>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</si>
  <si>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</si>
  <si>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</si>
  <si>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</si>
  <si>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</si>
  <si>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</si>
  <si>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</si>
  <si>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</si>
  <si>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</si>
  <si>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</si>
  <si>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</si>
  <si>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</si>
  <si>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</si>
  <si>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</si>
  <si>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</si>
  <si>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</si>
  <si>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</si>
  <si>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</si>
  <si>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</si>
  <si>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</si>
  <si>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</si>
  <si>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</si>
  <si>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</si>
  <si>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</si>
  <si>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</si>
  <si>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</si>
  <si>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</si>
  <si>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</si>
  <si>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</si>
  <si>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</si>
  <si>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</si>
  <si>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</si>
  <si>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</si>
  <si>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</si>
  <si>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</si>
  <si>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</si>
  <si>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</si>
  <si>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</si>
  <si>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</si>
  <si>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</si>
  <si>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</si>
  <si>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</si>
  <si>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</si>
  <si>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</si>
  <si>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</si>
  <si>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</si>
  <si>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</si>
  <si>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</si>
  <si>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</si>
  <si>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</si>
  <si>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</si>
  <si>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</si>
  <si>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</si>
  <si>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</si>
  <si>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</si>
  <si>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</si>
  <si>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</si>
  <si>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</si>
  <si>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</si>
  <si>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</si>
  <si>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</si>
  <si>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</si>
  <si>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</si>
  <si>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</si>
  <si>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</si>
  <si>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</si>
  <si>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</si>
  <si>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</si>
  <si>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</si>
  <si>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</si>
  <si>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</si>
  <si>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</si>
  <si>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</si>
  <si>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</si>
  <si>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</si>
  <si>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</si>
  <si>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</si>
  <si>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</si>
  <si>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</si>
  <si>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</si>
  <si>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</si>
  <si>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</si>
  <si>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</si>
  <si>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</si>
  <si>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</si>
  <si>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</si>
  <si>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</si>
  <si>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</si>
  <si>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</si>
  <si>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</si>
  <si>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</si>
  <si>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</si>
  <si>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</si>
  <si>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</si>
  <si>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</si>
  <si>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</si>
  <si>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</si>
  <si>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</si>
  <si>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</si>
  <si>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</si>
  <si>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</si>
  <si>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</si>
  <si>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</si>
  <si>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</si>
  <si>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</si>
  <si>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</si>
  <si>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</si>
  <si>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</si>
  <si>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</si>
  <si>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</si>
  <si>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</si>
  <si>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</si>
  <si>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</si>
  <si>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</si>
  <si>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</si>
  <si>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</si>
  <si>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</si>
  <si>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</si>
  <si>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</si>
  <si>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</si>
  <si>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</si>
  <si>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</si>
  <si>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</si>
  <si>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</si>
  <si>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</si>
  <si>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</si>
  <si>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</si>
  <si>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</si>
  <si>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</si>
  <si>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</si>
  <si>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</si>
  <si>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</si>
  <si>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</si>
  <si>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</si>
  <si>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</si>
  <si>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</si>
  <si>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</si>
  <si>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</si>
  <si>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</si>
  <si>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</si>
  <si>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</si>
  <si>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</si>
  <si>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</si>
  <si>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</si>
  <si>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</si>
  <si>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</si>
  <si>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</si>
  <si>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</si>
  <si>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</si>
  <si>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</si>
  <si>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</si>
  <si>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</si>
  <si>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</si>
  <si>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</si>
  <si>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</si>
  <si>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</si>
  <si>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</si>
  <si>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</si>
  <si>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</si>
  <si>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</si>
  <si>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</si>
  <si>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</si>
  <si>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</si>
  <si>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</si>
  <si>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</si>
  <si>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</si>
  <si>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</si>
  <si>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</si>
  <si>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</si>
  <si>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</si>
  <si>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</si>
  <si>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</si>
  <si>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</si>
  <si>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</si>
  <si>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</si>
  <si>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</si>
  <si>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</si>
  <si>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</si>
  <si>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</si>
  <si>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</si>
  <si>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</si>
  <si>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</si>
  <si>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</si>
  <si>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</si>
  <si>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</si>
  <si>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</si>
  <si>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</si>
  <si>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</si>
  <si>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</si>
  <si>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</si>
  <si>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</si>
  <si>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</si>
  <si>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</si>
  <si>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</si>
  <si>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</si>
  <si>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</si>
  <si>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</si>
  <si>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</si>
  <si>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</si>
  <si>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</si>
  <si>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</si>
  <si>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</si>
  <si>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</si>
  <si>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</si>
  <si>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</si>
  <si>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</si>
  <si>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</si>
  <si>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</si>
  <si>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</si>
  <si>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</si>
  <si>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</si>
  <si>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</si>
  <si>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</si>
  <si>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</si>
  <si>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</si>
  <si>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</si>
  <si>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</si>
  <si>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</si>
  <si>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</si>
  <si>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</si>
  <si>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</si>
  <si>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</si>
  <si>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</si>
  <si>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</si>
  <si>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</si>
  <si>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</si>
  <si>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</si>
  <si>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</si>
  <si>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</si>
  <si>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</si>
  <si>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</si>
  <si>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</si>
  <si>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</si>
  <si>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</si>
  <si>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</si>
  <si>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</si>
  <si>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</si>
  <si>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</si>
  <si>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</si>
  <si>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</si>
  <si>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</si>
  <si>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</si>
  <si>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</si>
  <si>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</si>
  <si>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</si>
  <si>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</si>
  <si>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</si>
  <si>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</si>
  <si>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</si>
  <si>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</si>
  <si>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</si>
  <si>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</si>
  <si>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</si>
  <si>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</si>
  <si>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</si>
  <si>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</si>
  <si>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</si>
  <si>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</si>
  <si>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</si>
  <si>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</si>
  <si>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</si>
  <si>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</si>
  <si>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</si>
  <si>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</si>
  <si>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</si>
  <si>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</si>
  <si>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</si>
  <si>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</si>
  <si>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</si>
  <si>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</si>
  <si>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</si>
  <si>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</si>
  <si>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</si>
  <si>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</si>
  <si>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</si>
  <si>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</si>
  <si>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</si>
  <si>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</si>
  <si>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</si>
  <si>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</si>
  <si>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</si>
  <si>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</si>
  <si>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</si>
  <si>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</si>
  <si>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</si>
  <si>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</si>
  <si>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</si>
  <si>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</si>
  <si>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</si>
  <si>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</si>
  <si>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</si>
  <si>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</si>
  <si>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</si>
  <si>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</si>
  <si>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</si>
  <si>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</si>
  <si>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</si>
  <si>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</si>
  <si>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</si>
  <si>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</si>
  <si>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</si>
  <si>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</si>
  <si>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</si>
  <si>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</si>
  <si>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</si>
  <si>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</si>
  <si>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</si>
  <si>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</si>
  <si>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</si>
  <si>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</si>
  <si>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</si>
  <si>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</si>
  <si>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</si>
  <si>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</si>
  <si>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</si>
  <si>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</si>
  <si>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</si>
  <si>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</si>
  <si>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</si>
  <si>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</si>
  <si>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</si>
  <si>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</si>
  <si>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</si>
  <si>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</si>
  <si>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</si>
  <si>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</si>
  <si>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</si>
  <si>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</si>
  <si>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</si>
  <si>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</si>
  <si>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</si>
  <si>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</si>
  <si>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</si>
  <si>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</si>
  <si>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</si>
  <si>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</si>
  <si>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</si>
  <si>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</si>
  <si>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</si>
  <si>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</si>
  <si>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</si>
  <si>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</si>
  <si>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</si>
  <si>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</si>
  <si>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</si>
  <si>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</si>
  <si>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</si>
  <si>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</si>
  <si>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</si>
  <si>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</si>
  <si>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</si>
  <si>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</si>
  <si>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</si>
  <si>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</si>
  <si>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</si>
  <si>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</si>
  <si>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</si>
  <si>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</si>
  <si>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</si>
  <si>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</si>
  <si>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</si>
  <si>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</si>
  <si>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</si>
  <si>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</si>
  <si>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</si>
  <si>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</si>
  <si>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</si>
  <si>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</si>
  <si>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</si>
  <si>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</si>
  <si>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</si>
  <si>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</si>
  <si>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</si>
  <si>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</si>
  <si>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</si>
  <si>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</si>
  <si>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</si>
  <si>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</si>
  <si>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</si>
  <si>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</si>
  <si>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</si>
  <si>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</si>
  <si>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</si>
  <si>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</si>
  <si>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</si>
  <si>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</si>
  <si>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</si>
  <si>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</si>
  <si>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</si>
  <si>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</si>
  <si>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</si>
  <si>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</si>
  <si>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</si>
  <si>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</si>
  <si>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</si>
  <si>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</si>
  <si>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</si>
  <si>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</si>
  <si>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</si>
  <si>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</si>
  <si>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</si>
  <si>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</si>
  <si>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</si>
  <si>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</si>
  <si>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</si>
  <si>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</si>
  <si>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</si>
  <si>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</si>
  <si>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</si>
  <si>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</si>
  <si>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</si>
  <si>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</si>
  <si>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</si>
  <si>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</si>
  <si>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</si>
  <si>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</si>
  <si>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</si>
  <si>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</si>
  <si>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</si>
  <si>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</si>
  <si>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</si>
  <si>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</si>
  <si>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</si>
  <si>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</si>
  <si>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</si>
  <si>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</si>
  <si>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</si>
  <si>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</si>
  <si>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</si>
  <si>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</si>
  <si>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</si>
  <si>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</si>
  <si>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</si>
  <si>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</si>
  <si>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</si>
  <si>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</si>
  <si>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</si>
  <si>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</si>
  <si>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</si>
  <si>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</si>
  <si>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</si>
  <si>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</si>
  <si>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</si>
  <si>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</si>
  <si>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</si>
  <si>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</si>
  <si>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</si>
  <si>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</si>
  <si>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</si>
  <si>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</si>
  <si>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</si>
  <si>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</si>
  <si>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</si>
  <si>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</si>
  <si>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</si>
  <si>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</si>
  <si>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</si>
  <si>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</si>
  <si>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</si>
  <si>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</si>
  <si>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</si>
  <si>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</si>
  <si>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</si>
  <si>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</si>
  <si>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</si>
  <si>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</si>
  <si>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</si>
  <si>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</si>
  <si>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</si>
  <si>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</si>
  <si>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</si>
  <si>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</si>
  <si>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</si>
  <si>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</si>
  <si>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</si>
  <si>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</si>
  <si>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</si>
  <si>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</si>
  <si>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</si>
  <si>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</si>
  <si>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</si>
  <si>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</si>
  <si>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</si>
  <si>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</si>
  <si>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</si>
  <si>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</si>
  <si>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</si>
  <si>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</si>
  <si>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</si>
  <si>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</si>
  <si>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</si>
  <si>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</si>
  <si>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</si>
  <si>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</si>
  <si>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</si>
  <si>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</si>
  <si>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</si>
  <si>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</si>
  <si>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</si>
  <si>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</si>
  <si>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</si>
  <si>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</si>
  <si>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</si>
  <si>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</si>
  <si>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</si>
  <si>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</si>
  <si>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</si>
  <si>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</si>
  <si>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</si>
  <si>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</si>
  <si>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</si>
  <si>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</si>
  <si>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</si>
  <si>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</si>
  <si>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</si>
  <si>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</si>
  <si>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</si>
  <si>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</si>
  <si>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</si>
  <si>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</si>
  <si>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</si>
  <si>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</si>
  <si>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</si>
  <si>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</si>
  <si>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</si>
  <si>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</si>
  <si>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</si>
  <si>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</si>
  <si>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</si>
  <si>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</si>
  <si>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</si>
  <si>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</si>
  <si>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</si>
  <si>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</si>
  <si>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</si>
  <si>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</si>
  <si>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</si>
  <si>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</si>
  <si>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</si>
  <si>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</si>
  <si>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</si>
  <si>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</si>
  <si>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</si>
  <si>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</si>
  <si>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</si>
  <si>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</si>
  <si>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</si>
  <si>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</si>
  <si>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</si>
  <si>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</si>
  <si>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</si>
  <si>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</si>
  <si>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</si>
  <si>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</si>
  <si>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</si>
  <si>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</si>
  <si>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</si>
  <si>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</si>
  <si>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</si>
  <si>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</si>
  <si>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</si>
  <si>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</si>
  <si>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</si>
  <si>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</si>
  <si>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</si>
  <si>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</si>
  <si>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</si>
  <si>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</si>
  <si>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</si>
  <si>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</si>
  <si>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</si>
  <si>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</si>
  <si>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</si>
  <si>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</si>
  <si>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</si>
  <si>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</si>
  <si>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</si>
  <si>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</si>
  <si>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</si>
  <si>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</si>
  <si>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</si>
  <si>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</si>
  <si>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</si>
  <si>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</si>
  <si>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</si>
  <si>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</si>
  <si>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</si>
  <si>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</si>
  <si>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</si>
  <si>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</si>
  <si>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</si>
  <si>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</si>
  <si>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</si>
  <si>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</si>
  <si>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</si>
  <si>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</si>
  <si>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</si>
  <si>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</si>
  <si>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</si>
  <si>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</si>
  <si>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</si>
  <si>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</si>
  <si>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</si>
  <si>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</si>
  <si>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</si>
  <si>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</si>
  <si>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</si>
  <si>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</si>
  <si>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</si>
  <si>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</si>
  <si>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</si>
  <si>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</si>
  <si>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</si>
  <si>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</si>
  <si>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</si>
  <si>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</si>
  <si>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</si>
  <si>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</si>
  <si>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</si>
  <si>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</si>
  <si>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</si>
  <si>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</si>
  <si>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</si>
  <si>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</si>
  <si>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</si>
  <si>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</si>
  <si>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</si>
  <si>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</si>
  <si>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</si>
  <si>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</si>
  <si>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</si>
  <si>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</si>
  <si>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</si>
  <si>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</si>
  <si>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</si>
  <si>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</si>
  <si>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</si>
  <si>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</si>
  <si>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</si>
  <si>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</si>
  <si>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</si>
  <si>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</si>
  <si>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</si>
  <si>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</si>
  <si>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</si>
  <si>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</si>
  <si>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</si>
  <si>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</si>
  <si>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</si>
  <si>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</si>
  <si>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</si>
  <si>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</si>
  <si>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</si>
  <si>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</si>
  <si>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</si>
  <si>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</si>
  <si>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</si>
  <si>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</si>
  <si>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</si>
  <si>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</si>
  <si>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</si>
  <si>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</si>
  <si>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</si>
  <si>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</si>
  <si>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</si>
  <si>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</si>
  <si>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</si>
  <si>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</si>
  <si>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</si>
  <si>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</si>
  <si>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</si>
  <si>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</si>
  <si>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</si>
  <si>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</si>
  <si>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</si>
  <si>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</si>
  <si>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</si>
  <si>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</si>
  <si>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</si>
  <si>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</si>
  <si>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</si>
  <si>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</si>
  <si>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</si>
  <si>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</si>
  <si>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</si>
  <si>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</si>
  <si>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</si>
  <si>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</si>
  <si>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</si>
  <si>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</si>
  <si>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</si>
  <si>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</si>
  <si>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</si>
  <si>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</si>
  <si>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</si>
  <si>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</si>
  <si>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</si>
  <si>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</si>
  <si>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</si>
  <si>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</si>
  <si>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</si>
  <si>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</si>
  <si>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</si>
  <si>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</si>
  <si>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</si>
  <si>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</si>
  <si>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</si>
  <si>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</si>
  <si>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</si>
  <si>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</si>
  <si>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</si>
  <si>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</si>
  <si>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</si>
  <si>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</si>
  <si>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</si>
  <si>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</si>
  <si>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</si>
  <si>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</si>
  <si>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</si>
  <si>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</si>
  <si>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</si>
  <si>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</si>
  <si>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</si>
  <si>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</si>
  <si>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</si>
  <si>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</si>
  <si>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</si>
  <si>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</si>
  <si>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</si>
  <si>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</si>
  <si>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</si>
  <si>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</si>
  <si>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</si>
  <si>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</si>
  <si>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</si>
  <si>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</si>
  <si>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</si>
  <si>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</si>
  <si>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</si>
  <si>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</si>
  <si>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</si>
  <si>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</si>
  <si>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</si>
  <si>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</si>
  <si>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</si>
  <si>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</si>
  <si>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</si>
  <si>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</si>
  <si>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</si>
  <si>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</si>
  <si>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</si>
  <si>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</si>
  <si>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</si>
  <si>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</si>
  <si>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</si>
  <si>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</si>
  <si>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</si>
  <si>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</si>
  <si>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</si>
  <si>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</si>
  <si>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</si>
  <si>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</si>
  <si>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</si>
  <si>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</si>
  <si>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</si>
  <si>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</si>
  <si>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</si>
  <si>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</si>
  <si>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</si>
  <si>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</si>
  <si>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</si>
  <si>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</si>
  <si>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</si>
  <si>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</si>
  <si>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</si>
  <si>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</si>
  <si>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</si>
  <si>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</si>
  <si>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</si>
  <si>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</si>
  <si>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</si>
  <si>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</si>
  <si>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</si>
  <si>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</si>
  <si>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</si>
  <si>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</si>
  <si>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</si>
  <si>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</si>
  <si>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</si>
  <si>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</si>
  <si>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</si>
  <si>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</si>
  <si>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</si>
  <si>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</si>
  <si>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</si>
  <si>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</si>
  <si>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</si>
  <si>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</si>
  <si>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</si>
  <si>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</si>
  <si>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</si>
  <si>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</si>
  <si>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</si>
  <si>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</si>
  <si>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</si>
  <si>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</si>
  <si>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</si>
  <si>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</si>
  <si>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</si>
  <si>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</si>
  <si>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</si>
  <si>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</si>
  <si>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</si>
  <si>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</si>
  <si>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</si>
  <si>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</si>
  <si>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</si>
  <si>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</si>
  <si>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</si>
  <si>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</si>
  <si>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</si>
  <si>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</si>
  <si>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</si>
  <si>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</si>
  <si>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</si>
  <si>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</si>
  <si>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</si>
  <si>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</si>
  <si>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</si>
  <si>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</si>
  <si>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</si>
  <si>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</si>
  <si>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</si>
  <si>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</si>
  <si>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</si>
  <si>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</si>
  <si>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</si>
  <si>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</si>
  <si>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</si>
  <si>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</si>
  <si>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</si>
  <si>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</si>
  <si>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</si>
  <si>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</si>
  <si>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</si>
  <si>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</si>
  <si>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</si>
  <si>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</si>
  <si>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</si>
  <si>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</si>
  <si>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</si>
  <si>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</si>
  <si>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</si>
  <si>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</si>
  <si>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</si>
  <si>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</si>
  <si>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</si>
  <si>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</si>
  <si>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</si>
  <si>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</si>
  <si>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</si>
  <si>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</si>
  <si>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</si>
  <si>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</si>
  <si>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</si>
  <si>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</si>
  <si>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</si>
  <si>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</si>
  <si>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</si>
  <si>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</si>
  <si>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</si>
  <si>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</si>
  <si>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</si>
  <si>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</si>
  <si>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</si>
  <si>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</si>
  <si>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</si>
  <si>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</si>
  <si>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</si>
  <si>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</si>
  <si>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</si>
  <si>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</si>
  <si>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</si>
  <si>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</si>
  <si>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</si>
  <si>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</si>
  <si>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</si>
  <si>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</si>
  <si>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</si>
  <si>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</si>
  <si>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</si>
  <si>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</si>
  <si>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</si>
  <si>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</si>
  <si>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</si>
  <si>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</si>
  <si>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</si>
  <si>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</si>
  <si>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</si>
  <si>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</si>
  <si>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</si>
  <si>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</si>
  <si>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</si>
  <si>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</si>
  <si>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</si>
  <si>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</si>
  <si>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</si>
  <si>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</si>
  <si>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</si>
  <si>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</si>
  <si>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</si>
  <si>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</si>
  <si>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</si>
  <si>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</si>
  <si>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</si>
  <si>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</si>
  <si>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</si>
  <si>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</si>
  <si>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</si>
  <si>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</si>
  <si>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</si>
  <si>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</si>
  <si>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</si>
  <si>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</si>
  <si>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</si>
  <si>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</si>
  <si>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</si>
  <si>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</si>
  <si>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</si>
  <si>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</si>
  <si>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</si>
  <si>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</si>
  <si>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</si>
  <si>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</si>
  <si>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</si>
  <si>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</si>
  <si>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</si>
  <si>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</si>
  <si>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</si>
  <si>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</si>
  <si>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</si>
  <si>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</si>
  <si>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</si>
  <si>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</si>
  <si>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</si>
  <si>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</si>
  <si>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</si>
  <si>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</si>
  <si>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</si>
  <si>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</si>
  <si>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</si>
  <si>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</si>
  <si>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</si>
  <si>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</si>
  <si>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</si>
  <si>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</si>
  <si>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</si>
  <si>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</si>
  <si>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</si>
  <si>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</si>
  <si>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</si>
  <si>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</si>
  <si>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</si>
  <si>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</si>
  <si>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</si>
  <si>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</si>
  <si>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</si>
  <si>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</si>
  <si>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</si>
  <si>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</si>
  <si>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</si>
  <si>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</si>
  <si>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</si>
  <si>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</si>
  <si>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</si>
  <si>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</si>
  <si>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</si>
  <si>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</si>
  <si>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</si>
  <si>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</si>
  <si>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</si>
  <si>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</si>
  <si>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</si>
  <si>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</si>
  <si>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</si>
  <si>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</si>
  <si>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</si>
  <si>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</si>
  <si>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</si>
  <si>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</si>
  <si>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</si>
  <si>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</si>
  <si>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</si>
  <si>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</si>
  <si>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</si>
  <si>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</si>
  <si>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</si>
  <si>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</si>
  <si>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</si>
  <si>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</si>
  <si>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</si>
  <si>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</si>
  <si>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</si>
  <si>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</si>
  <si>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</si>
  <si>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</si>
  <si>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</si>
  <si>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</si>
  <si>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</si>
  <si>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</si>
  <si>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</si>
  <si>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</si>
  <si>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</si>
  <si>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</si>
  <si>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</si>
  <si>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</si>
  <si>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</si>
  <si>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</si>
  <si>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</si>
  <si>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</si>
  <si>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</si>
  <si>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</si>
  <si>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</si>
  <si>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</si>
  <si>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</si>
  <si>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</si>
  <si>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</si>
  <si>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</si>
  <si>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</si>
  <si>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</si>
  <si>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</si>
  <si>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</si>
  <si>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</si>
  <si>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</si>
  <si>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</si>
  <si>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</si>
  <si>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</si>
  <si>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</si>
  <si>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</si>
  <si>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</si>
  <si>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</si>
  <si>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</si>
  <si>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</si>
  <si>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</si>
  <si>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</si>
  <si>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</si>
  <si>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</si>
  <si>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</si>
  <si>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</si>
  <si>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</si>
  <si>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</si>
  <si>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</si>
  <si>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</si>
  <si>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</si>
  <si>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</si>
  <si>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</si>
  <si>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</si>
  <si>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</si>
  <si>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</si>
  <si>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</si>
  <si>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</si>
  <si>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</si>
  <si>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</si>
  <si>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</si>
  <si>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</si>
  <si>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</si>
  <si>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</si>
  <si>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</si>
  <si>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</si>
  <si>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</si>
  <si>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</si>
  <si>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</si>
  <si>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</si>
  <si>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</si>
  <si>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</si>
  <si>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</si>
  <si>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</si>
  <si>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</si>
  <si>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</si>
  <si>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</si>
  <si>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</si>
  <si>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</si>
  <si>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</si>
  <si>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</si>
  <si>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</si>
  <si>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</si>
  <si>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</si>
  <si>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</si>
  <si>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</si>
  <si>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</si>
  <si>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</si>
  <si>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</si>
  <si>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</si>
  <si>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</si>
  <si>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</si>
  <si>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</si>
  <si>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</si>
  <si>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</si>
  <si>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</si>
  <si>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</si>
  <si>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</si>
  <si>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</si>
  <si>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</si>
  <si>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</si>
  <si>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</si>
  <si>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</si>
  <si>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</si>
  <si>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</si>
  <si>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</si>
  <si>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</si>
  <si>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</si>
  <si>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</si>
  <si>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</si>
  <si>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</si>
  <si>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</si>
  <si>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</si>
  <si>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</si>
  <si>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</si>
  <si>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</si>
  <si>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</si>
  <si>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</si>
  <si>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</si>
  <si>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</si>
  <si>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</si>
  <si>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</si>
  <si>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</si>
  <si>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</si>
  <si>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</si>
  <si>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</si>
  <si>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</si>
  <si>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</si>
  <si>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</si>
  <si>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</si>
  <si>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</si>
  <si>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</si>
  <si>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</si>
  <si>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</si>
  <si>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</si>
  <si>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</si>
  <si>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</si>
  <si>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</si>
  <si>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</si>
  <si>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</si>
  <si>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</si>
  <si>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</si>
  <si>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</si>
  <si>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</si>
  <si>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</si>
  <si>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</si>
  <si>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</si>
  <si>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</si>
  <si>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</si>
  <si>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</si>
  <si>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</si>
  <si>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</si>
  <si>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</si>
  <si>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</si>
  <si>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</si>
  <si>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</si>
  <si>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</si>
  <si>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</si>
  <si>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</si>
  <si>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</si>
  <si>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</si>
  <si>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</si>
  <si>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</si>
  <si>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</si>
  <si>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</si>
  <si>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</si>
  <si>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</si>
  <si>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</si>
  <si>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</si>
  <si>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</si>
  <si>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</si>
  <si>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</si>
  <si>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</si>
  <si>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</si>
  <si>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</si>
  <si>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</si>
  <si>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</si>
  <si>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</si>
  <si>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</si>
  <si>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</si>
  <si>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</si>
  <si>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</si>
  <si>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</si>
  <si>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</si>
  <si>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</si>
  <si>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</si>
  <si>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</si>
  <si>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</si>
  <si>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</si>
  <si>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</si>
  <si>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</si>
  <si>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</si>
  <si>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</si>
  <si>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</si>
  <si>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</si>
  <si>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</si>
  <si>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</si>
  <si>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</si>
  <si>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</si>
  <si>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</si>
  <si>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</si>
  <si>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</si>
  <si>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</si>
  <si>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</si>
  <si>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</si>
  <si>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</si>
  <si>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</si>
  <si>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</si>
  <si>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</si>
  <si>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</si>
  <si>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</si>
  <si>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</si>
  <si>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</si>
  <si>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</si>
  <si>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</si>
  <si>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</si>
  <si>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</si>
  <si>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</si>
  <si>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</si>
  <si>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</si>
  <si>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</si>
  <si>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</si>
  <si>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</si>
  <si>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</si>
  <si>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</si>
  <si>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</si>
  <si>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</si>
  <si>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</si>
  <si>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</si>
  <si>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</si>
  <si>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</si>
  <si>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</si>
  <si>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</si>
  <si>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</si>
  <si>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</si>
  <si>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</si>
  <si>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</si>
  <si>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</si>
  <si>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</si>
  <si>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</si>
  <si>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</si>
  <si>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</si>
  <si>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</si>
  <si>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</si>
  <si>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</si>
  <si>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</si>
  <si>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</si>
  <si>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</si>
  <si>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</si>
  <si>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</si>
  <si>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</si>
  <si>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</si>
  <si>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</si>
  <si>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</si>
  <si>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</si>
  <si>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</si>
  <si>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</si>
  <si>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</si>
  <si>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</si>
  <si>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</si>
  <si>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</si>
  <si>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</si>
  <si>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</si>
  <si>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</si>
  <si>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</si>
  <si>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</si>
  <si>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</si>
  <si>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</si>
  <si>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</si>
  <si>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</si>
  <si>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</si>
  <si>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</si>
  <si>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</si>
  <si>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</si>
  <si>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</si>
  <si>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</si>
  <si>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</si>
  <si>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</si>
  <si>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</si>
  <si>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</si>
  <si>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</si>
  <si>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</si>
  <si>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</si>
  <si>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</si>
  <si>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</si>
  <si>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</si>
  <si>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</si>
  <si>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</si>
  <si>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</si>
  <si>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</si>
  <si>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</si>
  <si>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</si>
  <si>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</si>
  <si>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</si>
  <si>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</si>
  <si>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</si>
  <si>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</si>
  <si>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</si>
  <si>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</si>
  <si>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</si>
  <si>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</si>
  <si>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</si>
  <si>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</si>
  <si>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</si>
  <si>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</si>
  <si>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</si>
  <si>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</si>
  <si>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</si>
  <si>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</si>
  <si>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</si>
  <si>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</si>
  <si>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</si>
  <si>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</si>
  <si>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</si>
  <si>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</si>
  <si>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</si>
  <si>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</si>
  <si>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</si>
  <si>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</si>
  <si>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</si>
  <si>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</si>
  <si>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</si>
  <si>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</si>
  <si>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</si>
  <si>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</si>
  <si>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</si>
  <si>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</si>
  <si>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</si>
  <si>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</si>
  <si>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</si>
  <si>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</si>
  <si>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</si>
  <si>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</si>
  <si>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</si>
  <si>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</si>
  <si>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</si>
  <si>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</si>
  <si>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</si>
  <si>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</si>
  <si>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</si>
  <si>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</si>
  <si>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</si>
  <si>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</si>
  <si>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</si>
  <si>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</si>
  <si>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</si>
  <si>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</si>
  <si>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</si>
  <si>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</si>
  <si>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</si>
  <si>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</si>
  <si>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</si>
  <si>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</si>
  <si>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</si>
  <si>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</si>
  <si>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</si>
  <si>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</si>
  <si>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</si>
  <si>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</si>
  <si>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</si>
  <si>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</si>
  <si>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</si>
  <si>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</si>
  <si>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</si>
  <si>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</si>
  <si>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</si>
  <si>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</si>
  <si>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</si>
  <si>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</si>
  <si>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</si>
  <si>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</si>
  <si>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</si>
  <si>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</si>
  <si>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</si>
  <si>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</si>
  <si>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</si>
  <si>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</si>
  <si>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</si>
  <si>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</si>
  <si>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</si>
  <si>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</si>
  <si>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</si>
  <si>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</si>
  <si>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</si>
  <si>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</si>
  <si>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</si>
  <si>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</si>
  <si>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</si>
  <si>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</si>
  <si>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</si>
  <si>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</si>
  <si>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</si>
  <si>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</si>
  <si>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</si>
  <si>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</si>
  <si>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</si>
  <si>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</si>
  <si>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</si>
  <si>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</si>
  <si>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</si>
  <si>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</si>
  <si>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</si>
  <si>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</si>
  <si>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</si>
  <si>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</si>
  <si>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</si>
  <si>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</si>
  <si>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</si>
  <si>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</si>
  <si>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</si>
  <si>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</si>
  <si>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</si>
  <si>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</si>
  <si>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</si>
  <si>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</si>
  <si>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</si>
  <si>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</si>
  <si>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</si>
  <si>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</si>
  <si>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</si>
  <si>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</si>
  <si>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</si>
  <si>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</si>
  <si>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</si>
  <si>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</si>
  <si>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</si>
  <si>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</si>
  <si>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</si>
  <si>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</si>
  <si>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</si>
  <si>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</si>
  <si>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</si>
  <si>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</si>
  <si>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</si>
  <si>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</si>
  <si>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</si>
  <si>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</si>
  <si>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</si>
  <si>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</si>
  <si>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</si>
  <si>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</si>
  <si>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</si>
  <si>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</si>
  <si>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</si>
  <si>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</si>
  <si>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</si>
  <si>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</si>
  <si>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</si>
  <si>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</si>
  <si>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</si>
  <si>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</si>
  <si>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</si>
  <si>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</si>
  <si>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</si>
  <si>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</si>
  <si>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</si>
  <si>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</si>
  <si>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</si>
  <si>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</si>
  <si>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</si>
  <si>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</si>
  <si>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</si>
  <si>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</si>
  <si>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</si>
  <si>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</si>
  <si>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</si>
  <si>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</si>
  <si>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</si>
  <si>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</si>
  <si>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</si>
  <si>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</si>
  <si>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</si>
  <si>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</si>
  <si>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</si>
  <si>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</si>
  <si>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</si>
  <si>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</si>
  <si>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</si>
  <si>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</si>
  <si>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</si>
  <si>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</si>
  <si>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</si>
  <si>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</si>
  <si>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</si>
  <si>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</si>
  <si>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</si>
  <si>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</si>
  <si>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</si>
  <si>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</si>
  <si>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</si>
  <si>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</si>
  <si>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</si>
  <si>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</si>
  <si>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</si>
  <si>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</si>
  <si>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</si>
  <si>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</si>
  <si>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</si>
  <si>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</si>
  <si>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</si>
  <si>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</si>
  <si>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</si>
  <si>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</si>
  <si>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</si>
  <si>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</si>
  <si>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</si>
  <si>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</si>
  <si>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</si>
  <si>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</si>
  <si>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</si>
  <si>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</si>
  <si>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</si>
  <si>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</si>
  <si>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</si>
  <si>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</si>
  <si>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</si>
  <si>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</si>
  <si>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</si>
  <si>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</si>
  <si>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</si>
  <si>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</si>
  <si>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</si>
  <si>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</si>
  <si>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</si>
  <si>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</si>
  <si>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</si>
  <si>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</si>
  <si>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</si>
  <si>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</si>
  <si>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</si>
  <si>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</si>
  <si>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</si>
  <si>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</si>
  <si>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</si>
  <si>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</si>
  <si>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</si>
  <si>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</si>
  <si>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</si>
  <si>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</si>
  <si>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</si>
  <si>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</si>
  <si>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</si>
  <si>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</si>
  <si>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</si>
  <si>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</si>
  <si>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</si>
  <si>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</si>
  <si>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</si>
  <si>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</si>
  <si>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</si>
  <si>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</si>
  <si>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</si>
  <si>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</si>
  <si>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</si>
  <si>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</si>
  <si>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</si>
  <si>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</si>
  <si>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</si>
  <si>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</si>
  <si>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</si>
  <si>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</si>
  <si>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</si>
  <si>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</si>
  <si>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</si>
  <si>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</si>
  <si>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</si>
  <si>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</si>
  <si>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</si>
  <si>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</si>
  <si>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</si>
  <si>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</si>
  <si>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</si>
  <si>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</si>
  <si>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</si>
  <si>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</si>
  <si>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</si>
  <si>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</si>
  <si>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</si>
  <si>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</si>
  <si>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</si>
  <si>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</si>
  <si>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</si>
  <si>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</si>
  <si>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</si>
  <si>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</si>
  <si>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</si>
  <si>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</si>
  <si>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</si>
  <si>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</si>
  <si>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</si>
  <si>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</si>
  <si>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</si>
  <si>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</si>
  <si>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</si>
  <si>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</si>
  <si>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</si>
  <si>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</si>
  <si>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</si>
  <si>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</si>
  <si>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</si>
  <si>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</si>
  <si>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</si>
  <si>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</si>
  <si>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</si>
  <si>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</si>
  <si>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</si>
  <si>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</si>
  <si>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</si>
  <si>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</si>
  <si>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</si>
  <si>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</si>
  <si>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</si>
  <si>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</si>
  <si>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</si>
  <si>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</si>
  <si>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</si>
  <si>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</si>
  <si>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</si>
  <si>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</si>
  <si>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</si>
  <si>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</si>
  <si>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</si>
  <si>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</si>
  <si>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</si>
  <si>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</si>
  <si>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</si>
  <si>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</si>
  <si>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</si>
  <si>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</si>
  <si>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</si>
  <si>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</si>
  <si>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</si>
  <si>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</si>
  <si>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</si>
  <si>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</si>
  <si>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</si>
  <si>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</si>
  <si>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</si>
  <si>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</si>
  <si>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</si>
  <si>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</si>
  <si>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</si>
  <si>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</si>
  <si>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</si>
  <si>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</si>
  <si>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</si>
  <si>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</si>
  <si>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</si>
  <si>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</si>
  <si>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</si>
  <si>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</si>
  <si>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</si>
  <si>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</si>
  <si>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</si>
  <si>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</si>
  <si>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</si>
  <si>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</si>
  <si>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</si>
  <si>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</si>
  <si>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</si>
  <si>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</si>
  <si>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</si>
  <si>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</si>
  <si>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</si>
  <si>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</si>
  <si>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</si>
  <si>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</si>
  <si>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</si>
  <si>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</si>
  <si>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</si>
  <si>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</si>
  <si>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</si>
  <si>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</si>
  <si>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</si>
  <si>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</si>
  <si>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</si>
  <si>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</si>
  <si>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</si>
  <si>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</si>
  <si>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</si>
  <si>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</si>
  <si>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</si>
  <si>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</si>
  <si>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</si>
  <si>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</si>
  <si>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</si>
  <si>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</si>
  <si>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</si>
  <si>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</si>
  <si>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</si>
  <si>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</si>
  <si>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</si>
  <si>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</si>
  <si>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</si>
  <si>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</si>
  <si>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</si>
  <si>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</si>
  <si>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</si>
  <si>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</si>
  <si>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</si>
  <si>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</si>
  <si>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</si>
  <si>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</si>
  <si>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</si>
  <si>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</si>
  <si>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</si>
  <si>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</si>
  <si>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</si>
  <si>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</si>
  <si>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</si>
  <si>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</si>
  <si>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</si>
  <si>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</si>
  <si>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</si>
  <si>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</si>
  <si>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</si>
  <si>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</si>
  <si>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</si>
  <si>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</si>
  <si>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</si>
  <si>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</si>
  <si>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</si>
  <si>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</si>
  <si>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</si>
  <si>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</si>
  <si>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</si>
  <si>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</si>
  <si>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</si>
  <si>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</si>
  <si>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</si>
  <si>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</si>
  <si>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</si>
  <si>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</si>
  <si>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</si>
  <si>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</si>
  <si>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</si>
  <si>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</si>
  <si>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</si>
  <si>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</si>
  <si>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</si>
  <si>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</si>
  <si>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</si>
  <si>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</si>
  <si>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</si>
  <si>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</si>
  <si>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</si>
  <si>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</si>
  <si>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</si>
  <si>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</si>
  <si>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</si>
  <si>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</si>
  <si>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</si>
  <si>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</si>
  <si>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</si>
  <si>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</si>
  <si>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</si>
  <si>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</si>
  <si>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</si>
  <si>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</si>
  <si>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</si>
  <si>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</si>
  <si>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</si>
  <si>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</si>
  <si>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</si>
  <si>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</si>
  <si>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</si>
  <si>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</si>
  <si>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</si>
  <si>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</si>
  <si>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</si>
  <si>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</si>
  <si>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</si>
  <si>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</si>
  <si>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</si>
  <si>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</si>
  <si>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</si>
  <si>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</si>
  <si>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</si>
  <si>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</si>
  <si>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</si>
  <si>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</si>
  <si>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</si>
  <si>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</si>
  <si>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</si>
  <si>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</si>
  <si>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</si>
  <si>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</si>
  <si>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</si>
  <si>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</si>
  <si>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</si>
  <si>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</si>
  <si>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</si>
  <si>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</si>
  <si>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</si>
  <si>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</si>
  <si>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</si>
  <si>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</si>
  <si>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</si>
  <si>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</si>
  <si>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</si>
  <si>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</si>
  <si>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</si>
  <si>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</si>
  <si>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</si>
  <si>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</si>
  <si>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</si>
  <si>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</si>
  <si>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</si>
  <si>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</si>
  <si>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</si>
  <si>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</si>
  <si>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</si>
  <si>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</si>
  <si>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</si>
  <si>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</si>
  <si>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</si>
  <si>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</si>
  <si>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</si>
  <si>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</si>
  <si>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</si>
  <si>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</si>
  <si>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</si>
  <si>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</si>
  <si>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</si>
  <si>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</si>
  <si>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</si>
  <si>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</si>
  <si>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</si>
  <si>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</si>
  <si>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</si>
  <si>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</si>
  <si>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</si>
  <si>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</si>
  <si>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</si>
  <si>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</si>
  <si>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</si>
  <si>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</si>
  <si>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</si>
  <si>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</si>
  <si>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</si>
  <si>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</si>
  <si>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</si>
  <si>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</si>
  <si>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</si>
  <si>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</si>
  <si>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</si>
  <si>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</si>
  <si>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</si>
  <si>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</si>
  <si>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</si>
  <si>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</si>
  <si>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</si>
  <si>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</si>
  <si>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</si>
  <si>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</si>
  <si>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</si>
  <si>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</si>
  <si>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</si>
  <si>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</si>
  <si>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</si>
  <si>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</si>
  <si>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</si>
  <si>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</si>
  <si>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</si>
  <si>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</si>
  <si>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</si>
  <si>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</si>
  <si>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</si>
  <si>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</si>
  <si>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</si>
  <si>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</si>
  <si>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</si>
  <si>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</si>
  <si>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</si>
  <si>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</si>
  <si>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</si>
  <si>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</si>
  <si>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</si>
  <si>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</si>
  <si>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</si>
  <si>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</si>
  <si>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</si>
  <si>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</si>
  <si>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</si>
  <si>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</si>
  <si>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</si>
  <si>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</si>
  <si>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</si>
  <si>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</si>
  <si>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</si>
  <si>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</si>
  <si>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</si>
  <si>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</si>
  <si>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</si>
  <si>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</si>
  <si>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</si>
  <si>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</si>
  <si>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</si>
  <si>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</si>
  <si>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</si>
  <si>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</si>
  <si>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</si>
  <si>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</si>
  <si>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</si>
  <si>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</si>
  <si>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</si>
  <si>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</si>
  <si>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</si>
  <si>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</si>
  <si>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</si>
  <si>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</si>
  <si>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</si>
  <si>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</si>
  <si>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</si>
  <si>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</si>
  <si>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</si>
  <si>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</si>
  <si>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</si>
  <si>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</si>
  <si>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</si>
  <si>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</si>
  <si>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</si>
  <si>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</si>
  <si>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</si>
  <si>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</si>
  <si>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</si>
  <si>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</si>
  <si>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</si>
  <si>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</si>
  <si>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</si>
  <si>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</si>
  <si>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</si>
  <si>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</si>
  <si>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</si>
  <si>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</si>
  <si>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</si>
  <si>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</si>
  <si>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</si>
  <si>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</si>
  <si>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</si>
  <si>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</si>
  <si>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</si>
  <si>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</si>
  <si>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</si>
  <si>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</si>
  <si>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</si>
  <si>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</si>
  <si>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</si>
  <si>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</si>
  <si>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</si>
  <si>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</si>
  <si>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</si>
  <si>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</si>
  <si>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</si>
  <si>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</si>
  <si>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</si>
  <si>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</si>
  <si>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</si>
  <si>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</si>
  <si>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</si>
  <si>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</si>
  <si>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</si>
  <si>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</si>
  <si>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</si>
  <si>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</si>
  <si>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</si>
  <si>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</si>
  <si>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</si>
  <si>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</si>
  <si>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</si>
  <si>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</si>
  <si>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</si>
  <si>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</si>
  <si>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</si>
  <si>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</si>
  <si>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</si>
  <si>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</si>
  <si>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</si>
  <si>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</si>
  <si>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</si>
  <si>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</si>
  <si>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</si>
  <si>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</si>
  <si>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</si>
  <si>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</si>
  <si>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</si>
  <si>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</si>
  <si>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</si>
  <si>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</si>
  <si>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</si>
  <si>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</si>
  <si>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</si>
  <si>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</si>
  <si>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</si>
  <si>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</si>
  <si>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</si>
  <si>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</si>
  <si>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</si>
  <si>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</si>
  <si>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</si>
  <si>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</si>
  <si>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</si>
  <si>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</si>
  <si>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</si>
  <si>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</si>
  <si>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</si>
  <si>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</si>
  <si>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</si>
  <si>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</si>
  <si>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</si>
  <si>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</si>
  <si>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</si>
  <si>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</si>
  <si>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</si>
  <si>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</si>
  <si>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</si>
  <si>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</si>
  <si>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</si>
  <si>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</si>
  <si>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</si>
  <si>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</si>
  <si>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</si>
  <si>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</si>
  <si>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</si>
  <si>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</si>
  <si>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</si>
  <si>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</si>
  <si>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</si>
  <si>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</si>
  <si>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</si>
  <si>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</si>
  <si>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</si>
  <si>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</si>
  <si>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</si>
  <si>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</si>
  <si>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</si>
  <si>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</si>
  <si>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</si>
  <si>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</si>
  <si>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</si>
  <si>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</si>
  <si>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</si>
  <si>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</si>
  <si>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</si>
  <si>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</si>
  <si>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</si>
  <si>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</si>
  <si>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</si>
  <si>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</si>
  <si>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</si>
  <si>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</si>
  <si>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</si>
  <si>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</si>
  <si>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</si>
  <si>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</si>
  <si>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</si>
  <si>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</si>
  <si>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</si>
  <si>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</si>
  <si>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</si>
  <si>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</si>
  <si>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</si>
  <si>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</si>
  <si>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</si>
  <si>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</si>
  <si>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</si>
  <si>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</si>
  <si>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</si>
  <si>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</si>
  <si>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</si>
  <si>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</si>
  <si>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</si>
  <si>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</si>
  <si>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</si>
  <si>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</si>
  <si>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</si>
  <si>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</si>
  <si>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</si>
  <si>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</si>
  <si>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</si>
  <si>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</si>
  <si>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</si>
  <si>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</si>
  <si>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</si>
  <si>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</si>
  <si>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</si>
  <si>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</si>
  <si>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</si>
  <si>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</si>
  <si>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</si>
  <si>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</si>
  <si>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</si>
  <si>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</si>
  <si>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</si>
  <si>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</si>
  <si>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</si>
  <si>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</si>
  <si>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</si>
  <si>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</si>
  <si>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</si>
  <si>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</si>
  <si>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</si>
  <si>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</si>
  <si>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</si>
  <si>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</si>
  <si>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</si>
  <si>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</si>
  <si>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</si>
  <si>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</si>
  <si>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</si>
  <si>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</si>
  <si>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</si>
  <si>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</si>
  <si>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</si>
  <si>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</si>
  <si>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</si>
  <si>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</si>
  <si>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</si>
  <si>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</si>
  <si>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</si>
  <si>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</si>
  <si>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</si>
  <si>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</si>
  <si>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</si>
  <si>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</si>
  <si>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</si>
  <si>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</si>
  <si>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</si>
  <si>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</si>
  <si>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</si>
  <si>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</si>
  <si>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</si>
  <si>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</si>
  <si>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</si>
  <si>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</si>
  <si>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</si>
  <si>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</si>
  <si>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</si>
  <si>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</si>
  <si>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</si>
  <si>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</si>
  <si>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</si>
  <si>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</si>
  <si>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</si>
  <si>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</si>
  <si>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</si>
  <si>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</si>
  <si>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</si>
  <si>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</si>
  <si>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</si>
  <si>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</si>
  <si>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</si>
  <si>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</si>
  <si>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</si>
  <si>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</si>
  <si>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</si>
  <si>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</si>
  <si>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</si>
  <si>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</si>
  <si>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</si>
  <si>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</si>
  <si>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</si>
  <si>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</si>
  <si>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</si>
  <si>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</si>
  <si>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</si>
  <si>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</si>
  <si>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</si>
  <si>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</si>
  <si>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</si>
  <si>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</si>
  <si>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</si>
  <si>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</si>
  <si>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</si>
  <si>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</si>
  <si>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</si>
  <si>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</si>
  <si>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</si>
  <si>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</si>
  <si>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</si>
  <si>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</si>
  <si>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</si>
  <si>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</si>
  <si>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</si>
  <si>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</si>
  <si>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</si>
  <si>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</si>
  <si>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</si>
  <si>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</si>
  <si>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</si>
  <si>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</si>
  <si>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</si>
  <si>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</si>
  <si>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</si>
  <si>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</si>
  <si>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</si>
  <si>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</si>
  <si>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</si>
  <si>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</si>
  <si>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</si>
  <si>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</si>
  <si>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</si>
  <si>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</si>
  <si>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</si>
  <si>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</si>
  <si>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</si>
  <si>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</si>
  <si>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</si>
  <si>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</si>
  <si>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</si>
  <si>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</si>
  <si>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</si>
  <si>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</si>
  <si>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</si>
  <si>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</si>
  <si>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</si>
  <si>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</si>
  <si>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</si>
  <si>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</si>
  <si>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</si>
  <si>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</si>
  <si>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</si>
  <si>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</si>
  <si>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</si>
  <si>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</si>
  <si>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</si>
  <si>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</si>
  <si>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</si>
  <si>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</si>
  <si>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</si>
  <si>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</si>
  <si>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</si>
  <si>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</si>
  <si>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</si>
  <si>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</si>
  <si>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</si>
  <si>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</si>
  <si>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</si>
  <si>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</si>
  <si>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</si>
  <si>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</si>
  <si>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</si>
  <si>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</si>
  <si>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</si>
  <si>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</si>
  <si>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</si>
  <si>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</si>
  <si>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</si>
  <si>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</si>
  <si>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</si>
  <si>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</si>
  <si>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</si>
  <si>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</si>
  <si>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</si>
  <si>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</si>
  <si>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</si>
  <si>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</si>
  <si>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</si>
  <si>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</si>
  <si>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</si>
  <si>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</si>
  <si>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</si>
  <si>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</si>
  <si>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</si>
  <si>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</si>
  <si>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</si>
  <si>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</si>
  <si>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</si>
  <si>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</si>
  <si>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</si>
  <si>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</si>
  <si>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</si>
  <si>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</si>
  <si>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</si>
  <si>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</si>
  <si>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</si>
  <si>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</si>
  <si>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</si>
  <si>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</si>
  <si>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</si>
  <si>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</si>
  <si>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</si>
  <si>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</si>
  <si>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</si>
  <si>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</si>
  <si>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</si>
  <si>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</si>
  <si>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</si>
  <si>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</si>
  <si>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</si>
  <si>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</si>
  <si>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</si>
  <si>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</si>
  <si>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</si>
  <si>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</si>
  <si>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</si>
  <si>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</si>
  <si>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</si>
  <si>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</si>
  <si>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</si>
  <si>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</si>
  <si>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</si>
  <si>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</si>
  <si>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</si>
  <si>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</si>
  <si>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</si>
  <si>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</si>
  <si>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</si>
  <si>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</si>
  <si>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</si>
  <si>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</si>
  <si>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</si>
  <si>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</si>
  <si>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</si>
  <si>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</si>
  <si>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</si>
  <si>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</si>
  <si>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</si>
  <si>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</si>
  <si>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</si>
  <si>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</si>
  <si>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</si>
  <si>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</si>
  <si>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</si>
  <si>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</si>
  <si>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</si>
  <si>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</si>
  <si>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</si>
  <si>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</si>
  <si>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</si>
  <si>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</si>
  <si>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</si>
  <si>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</si>
  <si>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</si>
  <si>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</si>
  <si>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</si>
  <si>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</si>
  <si>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</si>
  <si>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</si>
  <si>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</si>
  <si>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</si>
  <si>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</si>
  <si>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</si>
  <si>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</si>
  <si>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</si>
  <si>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</si>
  <si>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</si>
  <si>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</si>
  <si>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</si>
  <si>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</si>
  <si>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</si>
  <si>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</si>
  <si>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</si>
  <si>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</si>
  <si>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</si>
  <si>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</si>
  <si>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</si>
  <si>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</si>
  <si>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</si>
  <si>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</si>
  <si>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</si>
  <si>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</si>
  <si>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</si>
  <si>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</si>
  <si>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</si>
  <si>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</si>
  <si>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</si>
  <si>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</si>
  <si>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</si>
  <si>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</si>
  <si>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</si>
  <si>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</si>
  <si>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</si>
  <si>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</si>
  <si>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</si>
  <si>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</si>
  <si>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</si>
  <si>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</si>
  <si>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</si>
  <si>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</si>
  <si>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</si>
  <si>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</si>
  <si>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</si>
  <si>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</si>
  <si>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</si>
  <si>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</si>
  <si>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</si>
  <si>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</si>
  <si>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</si>
  <si>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</si>
  <si>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</si>
  <si>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</si>
  <si>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</si>
  <si>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</si>
  <si>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</si>
  <si>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</si>
  <si>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</si>
  <si>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</si>
  <si>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</si>
  <si>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</si>
  <si>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</si>
  <si>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</si>
  <si>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</si>
  <si>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</si>
  <si>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</si>
  <si>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</si>
  <si>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</si>
  <si>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</si>
  <si>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</si>
  <si>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</si>
  <si>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</si>
  <si>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</si>
  <si>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</si>
  <si>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</si>
  <si>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</si>
  <si>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</si>
  <si>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</si>
  <si>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</si>
  <si>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</si>
  <si>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</si>
  <si>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</si>
  <si>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</si>
  <si>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</si>
  <si>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</si>
  <si>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</si>
  <si>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</si>
  <si>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</si>
  <si>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</si>
  <si>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</si>
  <si>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</si>
  <si>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</si>
  <si>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</si>
  <si>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</si>
  <si>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</si>
  <si>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</si>
  <si>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</si>
  <si>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</si>
  <si>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</si>
  <si>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</si>
  <si>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</si>
  <si>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</si>
  <si>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</si>
  <si>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</si>
  <si>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</si>
  <si>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</si>
  <si>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</si>
  <si>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</si>
  <si>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</si>
  <si>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</si>
  <si>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</si>
  <si>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</si>
  <si>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</si>
  <si>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</si>
  <si>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</si>
  <si>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</si>
  <si>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</si>
  <si>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</si>
  <si>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</si>
  <si>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</si>
  <si>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</si>
  <si>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</si>
  <si>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</si>
  <si>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</si>
  <si>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</si>
  <si>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</si>
  <si>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</si>
  <si>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</si>
  <si>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</si>
  <si>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</si>
  <si>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</si>
  <si>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</si>
  <si>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</si>
  <si>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</si>
  <si>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</si>
  <si>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</si>
  <si>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</si>
  <si>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</si>
  <si>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</si>
  <si>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</si>
  <si>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</si>
  <si>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</si>
  <si>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</si>
  <si>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</si>
  <si>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</si>
  <si>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</si>
  <si>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</si>
  <si>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</si>
  <si>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</si>
  <si>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</si>
  <si>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</si>
  <si>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</si>
  <si>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</si>
  <si>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</si>
  <si>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</si>
  <si>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</si>
  <si>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</si>
  <si>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</si>
  <si>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</si>
  <si>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</si>
  <si>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</si>
  <si>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</si>
  <si>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</si>
  <si>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</si>
  <si>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</si>
  <si>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</si>
  <si>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</si>
  <si>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</si>
  <si>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</si>
  <si>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</si>
  <si>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</si>
  <si>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</si>
  <si>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</si>
  <si>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</si>
  <si>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</si>
  <si>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</si>
  <si>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</si>
  <si>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</si>
  <si>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</si>
  <si>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</si>
  <si>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</si>
  <si>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</si>
  <si>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</si>
  <si>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</si>
  <si>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</si>
  <si>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</si>
  <si>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</si>
  <si>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</si>
  <si>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</si>
  <si>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</si>
  <si>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</si>
  <si>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</si>
  <si>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</si>
  <si>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</si>
  <si>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</si>
  <si>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</si>
  <si>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</si>
  <si>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</si>
  <si>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</si>
  <si>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</si>
  <si>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</si>
  <si>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</si>
  <si>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</si>
  <si>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</si>
  <si>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</si>
  <si>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</si>
  <si>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</si>
  <si>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</si>
  <si>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</si>
  <si>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</si>
  <si>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</si>
  <si>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</si>
  <si>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</si>
  <si>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</si>
  <si>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</si>
  <si>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</si>
  <si>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</si>
  <si>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</si>
  <si>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</si>
  <si>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</si>
  <si>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</si>
  <si>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</si>
  <si>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</si>
  <si>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</si>
  <si>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</si>
  <si>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</si>
  <si>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</si>
  <si>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</si>
  <si>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</si>
  <si>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</si>
  <si>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</si>
  <si>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</si>
  <si>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</si>
  <si>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</si>
  <si>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</si>
  <si>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</si>
  <si>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</si>
  <si>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</si>
  <si>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</si>
  <si>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</si>
  <si>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</si>
  <si>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</si>
  <si>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</si>
  <si>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</si>
  <si>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</si>
  <si>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</si>
  <si>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</si>
  <si>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</si>
  <si>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</si>
  <si>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</si>
  <si>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</si>
  <si>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</si>
  <si>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</si>
  <si>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</si>
  <si>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</si>
  <si>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</si>
  <si>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</si>
  <si>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</si>
  <si>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</si>
  <si>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</si>
  <si>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</si>
  <si>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</si>
  <si>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</si>
  <si>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</si>
  <si>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</si>
  <si>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</si>
  <si>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</si>
  <si>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</si>
  <si>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</si>
  <si>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</si>
  <si>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</si>
  <si>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</si>
  <si>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</si>
  <si>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</si>
  <si>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</si>
  <si>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</si>
  <si>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</si>
  <si>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</si>
  <si>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</si>
  <si>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</si>
  <si>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</si>
  <si>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</si>
  <si>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</si>
  <si>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</si>
  <si>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</si>
  <si>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</si>
  <si>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</si>
  <si>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</si>
  <si>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</si>
  <si>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</si>
  <si>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</si>
  <si>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</si>
  <si>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</si>
  <si>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</si>
  <si>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</si>
  <si>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</si>
  <si>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</si>
  <si>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</si>
  <si>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</si>
  <si>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</si>
  <si>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</si>
  <si>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</si>
  <si>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</si>
  <si>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</si>
  <si>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</si>
  <si>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</si>
  <si>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</si>
  <si>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</si>
  <si>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</si>
  <si>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</si>
  <si>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</si>
  <si>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</si>
  <si>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</si>
  <si>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</si>
  <si>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</si>
  <si>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</si>
  <si>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</si>
  <si>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</si>
  <si>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</si>
  <si>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</si>
  <si>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</si>
  <si>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</si>
  <si>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</si>
  <si>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</si>
  <si>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</si>
  <si>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</si>
  <si>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</si>
  <si>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</si>
  <si>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</si>
  <si>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</si>
  <si>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</si>
  <si>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</si>
  <si>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</si>
  <si>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</si>
  <si>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</si>
  <si>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</si>
  <si>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</si>
  <si>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</si>
  <si>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</si>
  <si>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</si>
  <si>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</si>
  <si>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</si>
  <si>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</si>
  <si>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</si>
  <si>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</si>
  <si>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</si>
  <si>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</si>
  <si>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</si>
  <si>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</si>
  <si>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</si>
  <si>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</si>
  <si>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</si>
  <si>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</si>
  <si>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</si>
  <si>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</si>
  <si>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</si>
  <si>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</si>
  <si>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</si>
  <si>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</si>
  <si>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</si>
  <si>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</si>
  <si>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</si>
  <si>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</si>
  <si>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</si>
  <si>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</si>
  <si>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</si>
  <si>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</si>
  <si>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</si>
  <si>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</si>
  <si>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</si>
  <si>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</si>
  <si>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</si>
  <si>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</si>
  <si>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</si>
  <si>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</si>
  <si>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</si>
  <si>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</si>
  <si>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</si>
  <si>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</si>
  <si>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</si>
  <si>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</si>
  <si>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</si>
  <si>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</si>
  <si>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</si>
  <si>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</si>
  <si>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</si>
  <si>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</si>
  <si>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</si>
  <si>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</si>
  <si>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</si>
  <si>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</si>
  <si>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</si>
  <si>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</si>
  <si>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</si>
  <si>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</si>
  <si>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</si>
  <si>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</si>
  <si>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</si>
  <si>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</si>
  <si>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</si>
  <si>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</si>
  <si>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</si>
  <si>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</si>
  <si>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</si>
  <si>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</si>
  <si>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</si>
  <si>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</si>
  <si>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</si>
  <si>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</si>
  <si>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</si>
  <si>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</si>
  <si>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</si>
  <si>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</si>
  <si>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</si>
  <si>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</si>
  <si>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</si>
  <si>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</si>
  <si>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</si>
  <si>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</si>
  <si>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</si>
  <si>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</si>
  <si>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</si>
  <si>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</si>
  <si>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</si>
  <si>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</si>
  <si>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</si>
  <si>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</si>
  <si>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</si>
  <si>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</si>
  <si>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</si>
  <si>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</si>
  <si>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</si>
  <si>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</si>
  <si>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</si>
  <si>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</si>
  <si>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</si>
  <si>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</si>
  <si>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</si>
  <si>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</si>
  <si>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</si>
  <si>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</si>
  <si>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</si>
  <si>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</si>
  <si>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</si>
  <si>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</si>
  <si>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</si>
  <si>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</si>
  <si>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</si>
  <si>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</si>
  <si>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</si>
  <si>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</si>
  <si>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</si>
  <si>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</si>
  <si>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</si>
  <si>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</si>
  <si>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</si>
  <si>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</si>
  <si>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</si>
  <si>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</si>
  <si>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</si>
  <si>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</si>
  <si>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</si>
  <si>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</si>
  <si>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</si>
  <si>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</si>
  <si>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</si>
  <si>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</si>
  <si>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</si>
  <si>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</si>
  <si>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</si>
  <si>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</si>
  <si>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</si>
  <si>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</si>
  <si>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</si>
  <si>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</si>
  <si>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</si>
  <si>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</si>
  <si>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</si>
  <si>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</si>
  <si>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</si>
  <si>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</si>
  <si>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</si>
  <si>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</si>
  <si>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</si>
  <si>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</si>
  <si>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</si>
  <si>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</si>
  <si>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</si>
  <si>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</si>
  <si>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</si>
  <si>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</si>
  <si>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</si>
  <si>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</si>
  <si>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</si>
  <si>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</si>
  <si>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</si>
  <si>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</si>
  <si>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</si>
  <si>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</si>
  <si>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</si>
  <si>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</si>
  <si>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</si>
  <si>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</si>
  <si>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</si>
  <si>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</si>
  <si>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</si>
  <si>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</si>
  <si>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</si>
  <si>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</si>
  <si>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</si>
  <si>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</si>
  <si>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</si>
  <si>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</si>
  <si>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</si>
  <si>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</si>
  <si>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</si>
  <si>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</si>
  <si>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</si>
  <si>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</si>
  <si>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</si>
  <si>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</si>
  <si>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</si>
  <si>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</si>
  <si>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</si>
  <si>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</si>
  <si>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</si>
  <si>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</si>
  <si>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</si>
  <si>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</si>
  <si>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</si>
  <si>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</si>
  <si>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</si>
  <si>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</si>
  <si>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</si>
  <si>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</si>
  <si>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</si>
  <si>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</si>
  <si>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</si>
  <si>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</si>
  <si>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</si>
  <si>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</si>
  <si>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</si>
  <si>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</si>
  <si>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</si>
  <si>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</si>
  <si>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</si>
  <si>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</si>
  <si>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</si>
  <si>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</si>
  <si>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</si>
  <si>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</si>
  <si>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</si>
  <si>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</si>
  <si>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</si>
  <si>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</si>
  <si>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</si>
  <si>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</si>
  <si>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</si>
  <si>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</si>
  <si>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</si>
  <si>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</si>
  <si>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</si>
  <si>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</si>
  <si>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</si>
  <si>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</si>
  <si>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</si>
  <si>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</si>
  <si>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</si>
  <si>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</si>
  <si>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</si>
  <si>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</si>
  <si>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</si>
  <si>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</si>
  <si>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</si>
  <si>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</si>
  <si>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</si>
  <si>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</si>
  <si>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</si>
  <si>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</si>
  <si>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</si>
  <si>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</si>
  <si>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</si>
  <si>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</si>
  <si>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</si>
  <si>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</si>
  <si>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</si>
  <si>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</si>
  <si>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</si>
  <si>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</si>
  <si>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</si>
  <si>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</si>
  <si>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</si>
  <si>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</si>
  <si>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</si>
  <si>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</si>
  <si>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</si>
  <si>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</si>
  <si>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</si>
  <si>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</si>
  <si>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</si>
  <si>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</si>
  <si>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</si>
  <si>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</si>
  <si>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</si>
  <si>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</si>
  <si>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</si>
  <si>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</si>
  <si>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</si>
  <si>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</si>
  <si>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</si>
  <si>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</si>
  <si>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</si>
  <si>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</si>
  <si>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</si>
  <si>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</si>
  <si>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</si>
  <si>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</si>
  <si>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</si>
  <si>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</si>
  <si>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</si>
  <si>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</si>
  <si>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</si>
  <si>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</si>
  <si>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</si>
  <si>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</si>
  <si>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</si>
  <si>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</si>
  <si>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</si>
  <si>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</si>
  <si>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</si>
  <si>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</si>
  <si>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</si>
  <si>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</si>
  <si>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</si>
  <si>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</si>
  <si>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</si>
  <si>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</si>
  <si>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</si>
  <si>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</si>
  <si>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</si>
  <si>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</si>
  <si>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</si>
  <si>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</si>
  <si>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</si>
  <si>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</si>
  <si>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</si>
  <si>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</si>
  <si>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</si>
  <si>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</si>
  <si>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</si>
  <si>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</si>
  <si>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</si>
  <si>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</si>
  <si>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</si>
  <si>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</si>
  <si>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</si>
  <si>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</si>
  <si>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</si>
  <si>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</si>
  <si>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</si>
  <si>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</si>
  <si>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</si>
  <si>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</si>
  <si>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</si>
  <si>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</si>
  <si>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</si>
  <si>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</si>
  <si>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</si>
  <si>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</si>
  <si>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</si>
  <si>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</si>
  <si>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</si>
  <si>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</si>
  <si>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</si>
  <si>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</si>
  <si>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</si>
  <si>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</si>
  <si>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</si>
  <si>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</si>
  <si>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</si>
  <si>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</si>
  <si>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</si>
  <si>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</si>
  <si>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</si>
  <si>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</si>
  <si>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</si>
  <si>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</si>
  <si>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</si>
  <si>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</si>
  <si>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</si>
  <si>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</si>
  <si>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</si>
  <si>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</si>
  <si>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</si>
  <si>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</si>
  <si>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</si>
  <si>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</si>
  <si>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</si>
  <si>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</si>
  <si>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</si>
  <si>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</si>
  <si>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</si>
  <si>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</si>
  <si>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</si>
  <si>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</si>
  <si>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</si>
  <si>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</si>
  <si>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</si>
  <si>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</si>
  <si>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</si>
  <si>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</si>
  <si>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</si>
  <si>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</si>
  <si>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</si>
  <si>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</si>
  <si>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</si>
  <si>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</si>
  <si>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</si>
  <si>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</si>
  <si>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</si>
  <si>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</si>
  <si>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</si>
  <si>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</si>
  <si>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</si>
  <si>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</si>
  <si>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</si>
  <si>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</si>
  <si>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</si>
  <si>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</si>
  <si>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</si>
  <si>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</si>
  <si>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</si>
  <si>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</si>
  <si>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</si>
  <si>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</si>
  <si>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</si>
  <si>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</si>
  <si>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</si>
  <si>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</si>
  <si>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</si>
  <si>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</si>
  <si>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</si>
  <si>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</si>
  <si>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</si>
  <si>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</si>
  <si>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</si>
  <si>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</si>
  <si>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</si>
  <si>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</si>
  <si>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</si>
  <si>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</si>
  <si>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</si>
  <si>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</si>
  <si>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</si>
  <si>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</si>
  <si>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</si>
  <si>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</si>
  <si>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</si>
  <si>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</si>
  <si>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</si>
  <si>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</si>
  <si>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</si>
  <si>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</si>
  <si>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</si>
  <si>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</si>
  <si>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</si>
  <si>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</si>
  <si>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</si>
  <si>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</si>
  <si>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</si>
  <si>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</si>
  <si>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</si>
  <si>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</si>
  <si>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</si>
  <si>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</si>
  <si>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</si>
  <si>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</si>
  <si>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</si>
  <si>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</si>
  <si>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</si>
  <si>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</si>
  <si>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</si>
  <si>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</si>
  <si>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</si>
  <si>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</si>
  <si>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</si>
  <si>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</si>
  <si>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</si>
  <si>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</si>
  <si>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</si>
  <si>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</si>
  <si>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</si>
  <si>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</si>
  <si>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</si>
  <si>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</si>
  <si>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</si>
  <si>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</si>
  <si>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</si>
  <si>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</si>
  <si>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</si>
  <si>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</si>
  <si>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</si>
  <si>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</si>
  <si>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</si>
  <si>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</si>
  <si>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</si>
  <si>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</si>
  <si>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</si>
  <si>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</si>
  <si>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</si>
  <si>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</si>
  <si>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</si>
  <si>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</si>
  <si>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</si>
  <si>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</si>
  <si>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</si>
  <si>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</si>
  <si>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</si>
  <si>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</si>
  <si>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</si>
  <si>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</si>
  <si>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</si>
  <si>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</si>
  <si>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</si>
  <si>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</si>
  <si>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</si>
  <si>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</si>
  <si>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</si>
  <si>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</si>
  <si>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</si>
  <si>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</si>
  <si>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</si>
  <si>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</si>
  <si>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</si>
  <si>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</si>
  <si>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</si>
  <si>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</si>
  <si>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</si>
  <si>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</si>
  <si>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</si>
  <si>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</si>
  <si>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</si>
  <si>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</si>
  <si>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</si>
  <si>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</si>
  <si>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</si>
  <si>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</si>
  <si>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</si>
  <si>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</si>
  <si>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</si>
  <si>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</si>
  <si>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</si>
  <si>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</si>
  <si>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</si>
  <si>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</si>
  <si>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</si>
  <si>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</si>
  <si>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</si>
  <si>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</si>
  <si>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</si>
  <si>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</si>
  <si>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</si>
  <si>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</si>
  <si>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</si>
  <si>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</si>
  <si>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</si>
  <si>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</si>
  <si>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</si>
  <si>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</si>
  <si>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</si>
  <si>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</si>
  <si>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</si>
  <si>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</si>
  <si>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</si>
  <si>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</si>
  <si>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</si>
  <si>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</si>
  <si>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</si>
  <si>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</si>
  <si>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</si>
  <si>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</si>
  <si>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</si>
  <si>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</si>
  <si>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</si>
  <si>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</si>
  <si>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</si>
  <si>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</si>
  <si>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</si>
  <si>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</si>
  <si>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</si>
  <si>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</si>
  <si>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</si>
  <si>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</si>
  <si>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</si>
  <si>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</si>
  <si>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</si>
  <si>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</si>
  <si>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</si>
  <si>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</si>
  <si>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</si>
  <si>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</si>
  <si>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</si>
  <si>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</si>
  <si>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</si>
  <si>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</si>
  <si>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</si>
  <si>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</si>
  <si>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</si>
  <si>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</si>
  <si>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</si>
  <si>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</si>
  <si>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</si>
  <si>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</si>
  <si>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</si>
  <si>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</si>
  <si>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</si>
  <si>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</si>
  <si>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</si>
  <si>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</si>
  <si>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</si>
  <si>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</si>
  <si>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</si>
  <si>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</si>
  <si>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</si>
  <si>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</si>
  <si>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</si>
  <si>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</si>
  <si>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</si>
  <si>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</si>
  <si>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</si>
  <si>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</si>
  <si>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</si>
  <si>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</si>
  <si>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</si>
  <si>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</si>
  <si>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</si>
  <si>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</si>
  <si>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</si>
  <si>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</si>
  <si>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</si>
  <si>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</si>
  <si>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</si>
  <si>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</si>
  <si>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</si>
  <si>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</si>
  <si>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</si>
  <si>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</si>
  <si>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</si>
  <si>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</si>
  <si>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</si>
  <si>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</si>
  <si>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</si>
  <si>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</si>
  <si>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</si>
  <si>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</si>
  <si>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</si>
  <si>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</si>
  <si>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</si>
  <si>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</si>
  <si>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</si>
  <si>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</si>
  <si>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</si>
  <si>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</si>
  <si>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</si>
  <si>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</si>
  <si>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</si>
  <si>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</si>
  <si>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</si>
  <si>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</si>
  <si>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</si>
  <si>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</si>
  <si>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</si>
  <si>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</si>
  <si>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</si>
  <si>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</si>
  <si>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</si>
  <si>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</si>
  <si>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</si>
  <si>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</si>
  <si>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</si>
  <si>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</si>
  <si>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</si>
  <si>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</si>
  <si>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</si>
  <si>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</si>
  <si>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</si>
  <si>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</si>
  <si>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</si>
  <si>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</si>
  <si>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</si>
  <si>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</si>
  <si>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</si>
  <si>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</si>
  <si>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</si>
  <si>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</si>
  <si>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</si>
  <si>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</si>
  <si>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</si>
  <si>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</si>
  <si>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</si>
  <si>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</si>
  <si>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</si>
  <si>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</si>
  <si>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</si>
  <si>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</si>
  <si>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</si>
  <si>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</si>
  <si>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</si>
  <si>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</si>
  <si>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</si>
  <si>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</si>
  <si>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</si>
  <si>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</si>
  <si>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</si>
  <si>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</si>
  <si>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</si>
  <si>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</si>
  <si>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</si>
  <si>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</si>
  <si>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</si>
  <si>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</si>
  <si>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</si>
  <si>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</si>
  <si>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</si>
  <si>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</si>
  <si>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</si>
  <si>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</si>
  <si>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</si>
  <si>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</si>
  <si>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</si>
  <si>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</si>
  <si>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</si>
  <si>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</si>
  <si>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</si>
  <si>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</si>
  <si>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</si>
  <si>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</si>
  <si>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</si>
  <si>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</si>
  <si>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</si>
  <si>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</si>
  <si>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</si>
  <si>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</si>
  <si>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</si>
  <si>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</si>
  <si>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</si>
  <si>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</si>
  <si>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</si>
  <si>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</si>
  <si>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</si>
  <si>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</si>
  <si>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</si>
  <si>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</si>
  <si>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</si>
  <si>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</si>
  <si>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</si>
  <si>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</si>
  <si>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</si>
  <si>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</si>
  <si>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</si>
  <si>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</si>
  <si>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</si>
  <si>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</si>
  <si>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</si>
  <si>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</si>
  <si>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</si>
  <si>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</si>
  <si>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</si>
  <si>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</si>
  <si>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</si>
  <si>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</si>
  <si>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</si>
  <si>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</si>
  <si>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</si>
  <si>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</si>
  <si>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</si>
  <si>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</si>
  <si>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</si>
  <si>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</si>
  <si>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</si>
  <si>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</si>
  <si>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</si>
  <si>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</si>
  <si>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</si>
  <si>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</si>
  <si>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</si>
  <si>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</si>
  <si>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</si>
  <si>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</si>
  <si>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</si>
  <si>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</si>
  <si>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</si>
  <si>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</si>
  <si>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</si>
  <si>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</si>
  <si>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</si>
  <si>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</si>
  <si>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</si>
  <si>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</si>
  <si>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</si>
  <si>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</si>
  <si>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</si>
  <si>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</si>
  <si>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</si>
  <si>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</si>
  <si>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</si>
  <si>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</si>
  <si>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</si>
  <si>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</si>
  <si>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</si>
  <si>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</si>
  <si>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</si>
  <si>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</si>
  <si>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</si>
  <si>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</si>
  <si>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</si>
  <si>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</si>
  <si>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</si>
  <si>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</si>
  <si>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</si>
  <si>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</si>
  <si>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</si>
  <si>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</si>
  <si>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</si>
  <si>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</si>
  <si>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</si>
  <si>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</si>
  <si>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</si>
  <si>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</si>
  <si>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</si>
  <si>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</si>
  <si>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</si>
  <si>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</si>
  <si>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</si>
  <si>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</si>
  <si>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</si>
  <si>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</si>
  <si>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</si>
  <si>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</si>
  <si>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</si>
  <si>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</si>
  <si>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</si>
  <si>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</si>
  <si>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</si>
  <si>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</si>
  <si>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</si>
  <si>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</si>
  <si>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</si>
  <si>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</si>
  <si>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</si>
  <si>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</si>
  <si>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</si>
  <si>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</si>
  <si>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</si>
  <si>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</si>
  <si>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</si>
  <si>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</si>
  <si>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</si>
  <si>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</si>
  <si>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</si>
  <si>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</si>
  <si>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</si>
  <si>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</si>
  <si>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</si>
  <si>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</si>
  <si>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</si>
  <si>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</si>
  <si>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</si>
  <si>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</si>
  <si>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</si>
  <si>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</si>
  <si>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</si>
  <si>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</si>
  <si>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</si>
  <si>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</si>
  <si>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</si>
  <si>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</si>
  <si>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</si>
  <si>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</si>
  <si>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</si>
  <si>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</si>
  <si>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</si>
  <si>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</si>
  <si>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</si>
  <si>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</si>
  <si>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</si>
  <si>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</si>
  <si>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</si>
  <si>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</si>
  <si>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</si>
  <si>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</si>
  <si>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</si>
  <si>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</si>
  <si>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</si>
  <si>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</si>
  <si>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</si>
  <si>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</si>
  <si>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</si>
  <si>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</si>
  <si>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</si>
  <si>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</si>
  <si>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</si>
  <si>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</si>
  <si>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</si>
  <si>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</si>
  <si>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</si>
  <si>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</si>
  <si>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</si>
  <si>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</si>
  <si>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</si>
  <si>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</si>
  <si>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</si>
  <si>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</si>
  <si>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</si>
  <si>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</si>
  <si>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</si>
  <si>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</si>
  <si>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</si>
  <si>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</si>
  <si>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</si>
  <si>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</si>
  <si>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</si>
  <si>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</si>
  <si>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</si>
  <si>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</si>
  <si>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</si>
  <si>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</si>
  <si>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</si>
  <si>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</si>
  <si>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</si>
  <si>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</si>
  <si>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</si>
  <si>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</si>
  <si>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</si>
  <si>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</si>
  <si>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</si>
  <si>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</si>
  <si>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</si>
  <si>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</si>
  <si>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</si>
  <si>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</si>
  <si>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</si>
  <si>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</si>
  <si>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</si>
  <si>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</si>
  <si>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</si>
  <si>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</si>
  <si>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</si>
  <si>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</si>
  <si>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</si>
  <si>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</si>
  <si>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</si>
  <si>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</si>
  <si>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</si>
  <si>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</si>
  <si>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</si>
  <si>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</si>
  <si>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</si>
  <si>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</si>
  <si>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</si>
  <si>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</si>
  <si>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</si>
  <si>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</si>
  <si>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</si>
  <si>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</si>
  <si>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</si>
  <si>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</si>
  <si>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</si>
  <si>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</si>
  <si>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</si>
  <si>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</si>
  <si>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</si>
  <si>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</si>
  <si>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</si>
  <si>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</si>
  <si>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</si>
  <si>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</si>
  <si>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</si>
  <si>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</si>
  <si>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</si>
  <si>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</si>
  <si>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</si>
  <si>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</si>
  <si>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</si>
  <si>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</si>
  <si>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</si>
  <si>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</si>
  <si>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</si>
  <si>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</si>
  <si>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</si>
  <si>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</si>
  <si>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</si>
  <si>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</si>
  <si>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</si>
  <si>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</si>
  <si>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</si>
  <si>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</si>
  <si>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</si>
  <si>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</si>
  <si>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</si>
  <si>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</si>
  <si>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</si>
  <si>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</si>
  <si>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</si>
  <si>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</si>
  <si>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</si>
  <si>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</si>
  <si>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</si>
  <si>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</si>
  <si>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</si>
  <si>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</si>
  <si>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</si>
  <si>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</si>
  <si>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</si>
  <si>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</si>
  <si>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</si>
  <si>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</si>
  <si>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</si>
  <si>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</si>
  <si>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</si>
  <si>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</si>
  <si>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</si>
  <si>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</si>
  <si>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</si>
  <si>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</si>
  <si>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</si>
  <si>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</si>
  <si>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</si>
  <si>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</si>
  <si>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</si>
  <si>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</si>
  <si>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</si>
  <si>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</si>
  <si>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</si>
  <si>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</si>
  <si>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</si>
  <si>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</si>
  <si>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</si>
  <si>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</si>
  <si>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</si>
  <si>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</si>
  <si>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</si>
  <si>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</si>
  <si>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</si>
  <si>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</si>
  <si>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</si>
  <si>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</si>
  <si>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</si>
  <si>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</si>
  <si>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</si>
  <si>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</si>
  <si>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</si>
  <si>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</si>
  <si>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</si>
  <si>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</si>
  <si>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</si>
  <si>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</si>
  <si>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</si>
  <si>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</si>
  <si>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</si>
  <si>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</si>
  <si>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</si>
  <si>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</si>
  <si>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</si>
  <si>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</si>
  <si>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</si>
  <si>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</si>
  <si>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</si>
  <si>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</si>
  <si>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</si>
  <si>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</si>
  <si>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</si>
  <si>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</si>
  <si>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</si>
  <si>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</si>
  <si>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</si>
  <si>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</si>
  <si>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</si>
  <si>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</si>
  <si>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</si>
  <si>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</si>
  <si>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</si>
  <si>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</si>
  <si>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</si>
  <si>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</si>
  <si>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</si>
  <si>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</si>
  <si>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</si>
  <si>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</si>
  <si>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</si>
  <si>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</si>
  <si>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</si>
  <si>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</si>
  <si>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</si>
  <si>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</si>
  <si>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</si>
  <si>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</si>
  <si>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</si>
  <si>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</si>
  <si>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</si>
  <si>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</si>
  <si>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</si>
  <si>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</si>
  <si>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</si>
  <si>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</si>
  <si>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</si>
  <si>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</si>
  <si>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</si>
  <si>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</si>
  <si>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</si>
  <si>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</si>
  <si>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</si>
  <si>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</si>
  <si>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</si>
  <si>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</si>
  <si>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</si>
  <si>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</si>
  <si>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</si>
  <si>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</si>
  <si>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</si>
  <si>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</si>
  <si>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</si>
  <si>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</si>
  <si>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</si>
  <si>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</si>
  <si>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</si>
  <si>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</si>
  <si>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</si>
  <si>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</si>
  <si>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</si>
  <si>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</si>
  <si>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</si>
  <si>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</si>
  <si>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</si>
  <si>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</si>
  <si>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</si>
  <si>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</si>
  <si>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</si>
  <si>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</si>
  <si>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</si>
  <si>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</si>
  <si>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</si>
  <si>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</si>
  <si>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</si>
  <si>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</si>
  <si>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</si>
  <si>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</si>
  <si>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</si>
  <si>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</si>
  <si>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</si>
  <si>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</si>
  <si>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</si>
  <si>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</si>
  <si>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</si>
  <si>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</si>
  <si>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</si>
  <si>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</si>
  <si>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</si>
  <si>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</si>
  <si>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</si>
  <si>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</si>
  <si>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</si>
  <si>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</si>
  <si>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</si>
  <si>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</si>
  <si>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</si>
  <si>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</si>
  <si>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</si>
  <si>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</si>
  <si>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</si>
  <si>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</si>
  <si>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</si>
  <si>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</si>
  <si>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</si>
  <si>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</si>
  <si>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</si>
  <si>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</si>
  <si>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</si>
  <si>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</si>
  <si>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</si>
  <si>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</si>
  <si>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</si>
  <si>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</si>
  <si>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</si>
  <si>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</si>
  <si>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</si>
  <si>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</si>
  <si>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</si>
  <si>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</si>
  <si>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</si>
  <si>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</si>
  <si>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</si>
  <si>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</si>
  <si>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</si>
  <si>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</si>
  <si>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</si>
  <si>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</si>
  <si>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</si>
  <si>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</si>
  <si>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</si>
  <si>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</si>
  <si>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</si>
  <si>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</si>
  <si>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</si>
  <si>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</si>
  <si>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</si>
  <si>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</si>
  <si>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</si>
  <si>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</si>
  <si>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</si>
  <si>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</si>
  <si>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</si>
  <si>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</si>
  <si>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</si>
  <si>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</si>
  <si>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</si>
  <si>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</si>
  <si>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</si>
  <si>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</si>
  <si>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</si>
  <si>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</si>
  <si>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</si>
  <si>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</si>
  <si>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</si>
  <si>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</si>
  <si>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</si>
  <si>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</si>
  <si>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</si>
  <si>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</si>
  <si>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</si>
  <si>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</si>
  <si>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</si>
  <si>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</si>
  <si>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</si>
  <si>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</si>
  <si>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</si>
  <si>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</si>
  <si>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</si>
  <si>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</si>
  <si>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</si>
  <si>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</si>
  <si>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</si>
  <si>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</si>
  <si>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</si>
  <si>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</si>
  <si>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</si>
  <si>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</si>
  <si>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</si>
  <si>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</si>
  <si>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</si>
  <si>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</si>
  <si>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</si>
  <si>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</si>
  <si>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</si>
  <si>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</si>
  <si>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</si>
  <si>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</si>
  <si>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</si>
  <si>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</si>
  <si>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</si>
  <si>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</si>
  <si>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</si>
  <si>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</si>
  <si>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</si>
  <si>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</si>
  <si>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</si>
  <si>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</si>
  <si>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</si>
  <si>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</si>
  <si>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</si>
  <si>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</si>
  <si>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</si>
  <si>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</si>
  <si>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</si>
  <si>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</si>
  <si>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</si>
  <si>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</si>
  <si>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</si>
  <si>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</si>
  <si>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</si>
  <si>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</si>
  <si>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</si>
  <si>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</si>
  <si>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</si>
  <si>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</si>
  <si>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</si>
  <si>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</si>
  <si>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</si>
  <si>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</si>
  <si>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</si>
  <si>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</si>
  <si>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</si>
  <si>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</si>
  <si>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</si>
  <si>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</si>
  <si>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</si>
  <si>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</si>
  <si>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</si>
  <si>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</si>
  <si>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</si>
  <si>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</si>
  <si>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</si>
  <si>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</si>
  <si>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</si>
  <si>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</si>
  <si>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</si>
  <si>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</si>
  <si>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</si>
  <si>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</si>
  <si>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</si>
  <si>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</si>
  <si>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</si>
  <si>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</si>
  <si>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</si>
  <si>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</si>
  <si>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</si>
  <si>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</si>
  <si>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</si>
  <si>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</si>
  <si>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</si>
  <si>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</si>
  <si>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</si>
  <si>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</si>
  <si>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</si>
  <si>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</si>
  <si>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</si>
  <si>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</si>
  <si>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</si>
  <si>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</si>
  <si>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</si>
  <si>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</si>
  <si>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</si>
  <si>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</si>
  <si>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</si>
  <si>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</si>
  <si>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</si>
  <si>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</si>
  <si>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</si>
  <si>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</si>
  <si>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</si>
  <si>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</si>
  <si>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</si>
  <si>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</si>
  <si>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</si>
  <si>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</si>
  <si>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</si>
  <si>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</si>
  <si>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</si>
  <si>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</si>
  <si>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</si>
  <si>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</si>
  <si>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</si>
  <si>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</si>
  <si>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</si>
  <si>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</si>
  <si>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</si>
  <si>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</si>
  <si>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</si>
  <si>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</si>
  <si>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</si>
  <si>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</si>
  <si>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</si>
  <si>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</si>
  <si>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</si>
  <si>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</si>
  <si>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</si>
  <si>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</si>
  <si>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</si>
  <si>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</si>
  <si>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</si>
  <si>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</si>
  <si>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</si>
  <si>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</si>
  <si>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</si>
  <si>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</si>
  <si>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</si>
  <si>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</si>
  <si>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</si>
  <si>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</si>
  <si>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</si>
  <si>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</si>
  <si>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</si>
  <si>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</si>
  <si>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</si>
  <si>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</si>
  <si>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</si>
  <si>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</si>
  <si>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</si>
  <si>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</si>
  <si>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</si>
  <si>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</si>
  <si>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</si>
  <si>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</si>
  <si>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</si>
  <si>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</si>
  <si>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</si>
  <si>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</si>
  <si>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</si>
  <si>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</si>
  <si>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</si>
  <si>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</si>
  <si>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</si>
  <si>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</si>
  <si>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</si>
  <si>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</si>
  <si>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</si>
  <si>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</si>
  <si>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</si>
  <si>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</si>
  <si>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</si>
  <si>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</si>
  <si>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</si>
  <si>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</si>
  <si>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</si>
  <si>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</si>
  <si>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</si>
  <si>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</si>
  <si>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</si>
  <si>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</si>
  <si>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</si>
  <si>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</si>
  <si>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</si>
  <si>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</si>
  <si>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</si>
  <si>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</si>
  <si>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</si>
  <si>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</si>
  <si>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</si>
  <si>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</si>
  <si>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</si>
  <si>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</si>
  <si>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</si>
  <si>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</si>
  <si>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</si>
  <si>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</si>
  <si>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</si>
  <si>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</si>
  <si>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</si>
  <si>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</si>
  <si>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</si>
  <si>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</si>
  <si>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</si>
  <si>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</si>
  <si>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</si>
  <si>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</si>
  <si>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</si>
  <si>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</si>
  <si>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</si>
  <si>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</si>
  <si>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</si>
  <si>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</si>
  <si>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</si>
  <si>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</si>
  <si>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</si>
  <si>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</si>
  <si>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</si>
  <si>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</si>
  <si>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</si>
  <si>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</si>
  <si>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</si>
  <si>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</si>
  <si>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</si>
  <si>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</si>
  <si>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</si>
  <si>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</si>
  <si>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</si>
  <si>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</si>
  <si>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</si>
  <si>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</si>
  <si>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</si>
  <si>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</si>
  <si>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</si>
  <si>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</si>
  <si>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</si>
  <si>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</si>
  <si>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</si>
  <si>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</si>
  <si>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</si>
  <si>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</si>
  <si>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</si>
  <si>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</si>
  <si>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</si>
  <si>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</si>
  <si>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</si>
  <si>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</si>
  <si>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</si>
  <si>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</si>
  <si>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</si>
  <si>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</si>
  <si>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</si>
  <si>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</si>
  <si>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</si>
  <si>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</si>
  <si>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</si>
  <si>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</si>
  <si>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</si>
  <si>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</si>
  <si>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</si>
  <si>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</si>
  <si>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</si>
  <si>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</si>
  <si>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</si>
  <si>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</si>
  <si>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</si>
  <si>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</si>
  <si>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</si>
  <si>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</si>
  <si>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</si>
  <si>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</si>
  <si>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</si>
  <si>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</si>
  <si>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</si>
  <si>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</si>
  <si>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</si>
  <si>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</si>
  <si>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</si>
  <si>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</si>
  <si>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</si>
  <si>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</si>
  <si>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</si>
  <si>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</si>
  <si>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</si>
  <si>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</si>
  <si>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</si>
  <si>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</si>
  <si>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</si>
  <si>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</si>
  <si>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</si>
  <si>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</si>
  <si>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</si>
  <si>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</si>
  <si>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</si>
  <si>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</si>
  <si>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</si>
  <si>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</si>
  <si>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</si>
  <si>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</si>
  <si>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</si>
  <si>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</si>
  <si>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</si>
  <si>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</si>
  <si>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</si>
  <si>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</si>
  <si>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</si>
  <si>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</si>
  <si>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</si>
  <si>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</si>
  <si>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</si>
  <si>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</si>
  <si>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</si>
  <si>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</si>
  <si>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</si>
  <si>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</si>
  <si>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</si>
  <si>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</si>
  <si>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</si>
  <si>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</si>
  <si>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</si>
  <si>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</si>
  <si>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</si>
  <si>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</si>
  <si>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</si>
  <si>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</si>
  <si>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</si>
  <si>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</si>
  <si>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</si>
  <si>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</si>
  <si>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</si>
  <si>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</si>
  <si>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</si>
  <si>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</si>
  <si>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</si>
  <si>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</si>
  <si>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</si>
  <si>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</si>
  <si>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</si>
  <si>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</si>
  <si>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</si>
  <si>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</si>
  <si>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</si>
  <si>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</si>
  <si>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</si>
  <si>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</si>
  <si>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</si>
  <si>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</si>
  <si>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</si>
  <si>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</si>
  <si>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</si>
  <si>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</si>
  <si>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</si>
  <si>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</si>
  <si>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</si>
  <si>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</si>
  <si>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</si>
  <si>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</si>
  <si>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</si>
  <si>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</si>
  <si>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</si>
  <si>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</si>
  <si>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</si>
  <si>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</si>
  <si>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</si>
  <si>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</si>
  <si>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</si>
  <si>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</si>
  <si>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</si>
  <si>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</si>
  <si>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</si>
  <si>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</si>
  <si>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</si>
  <si>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</si>
  <si>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</si>
  <si>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</si>
  <si>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</si>
  <si>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</si>
  <si>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</si>
  <si>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</si>
  <si>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</si>
  <si>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</si>
  <si>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</si>
  <si>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</si>
  <si>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</si>
  <si>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</si>
  <si>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</si>
  <si>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</si>
  <si>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</si>
  <si>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</si>
  <si>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</si>
  <si>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</si>
  <si>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</si>
  <si>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</si>
  <si>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</si>
  <si>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</si>
  <si>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</si>
  <si>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</si>
  <si>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</si>
  <si>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</si>
  <si>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</si>
  <si>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</si>
  <si>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</si>
  <si>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</si>
  <si>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</si>
  <si>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</si>
  <si>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</si>
  <si>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</si>
  <si>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</si>
  <si>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</si>
  <si>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</si>
  <si>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</si>
  <si>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</si>
  <si>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</si>
  <si>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</si>
  <si>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</si>
  <si>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</si>
  <si>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</si>
  <si>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</si>
  <si>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</si>
  <si>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</si>
  <si>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</si>
  <si>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</si>
  <si>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</si>
  <si>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</si>
  <si>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</si>
  <si>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</si>
  <si>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</si>
  <si>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</si>
  <si>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</si>
  <si>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</si>
  <si>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</si>
  <si>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</si>
  <si>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</si>
  <si>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</si>
  <si>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</si>
  <si>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</si>
  <si>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</si>
  <si>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</si>
  <si>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</si>
  <si>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</si>
  <si>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</si>
  <si>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</si>
  <si>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</si>
  <si>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</si>
  <si>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</si>
  <si>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</si>
  <si>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</si>
  <si>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</si>
  <si>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</si>
  <si>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</si>
  <si>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</si>
  <si>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</si>
  <si>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</si>
  <si>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</si>
  <si>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</si>
  <si>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</si>
  <si>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</si>
  <si>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</si>
  <si>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</si>
  <si>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</si>
  <si>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</si>
  <si>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</si>
  <si>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</si>
  <si>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</si>
  <si>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</si>
  <si>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</si>
  <si>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</si>
  <si>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</si>
  <si>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</si>
  <si>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</si>
  <si>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</si>
  <si>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</si>
  <si>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</si>
  <si>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</si>
  <si>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</si>
  <si>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</si>
  <si>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</si>
  <si>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</si>
  <si>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</si>
  <si>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</si>
  <si>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</si>
  <si>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</si>
  <si>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</si>
  <si>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</si>
  <si>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</si>
  <si>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</si>
  <si>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</si>
  <si>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</si>
  <si>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</si>
  <si>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</si>
  <si>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</si>
  <si>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</si>
  <si>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</si>
  <si>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</si>
  <si>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</si>
  <si>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</si>
  <si>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</si>
  <si>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</si>
  <si>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</si>
  <si>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</si>
  <si>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</si>
  <si>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</si>
  <si>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</si>
  <si>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</si>
  <si>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</si>
  <si>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</si>
  <si>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</si>
  <si>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</si>
  <si>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</si>
  <si>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</si>
  <si>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</si>
  <si>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</si>
  <si>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</si>
  <si>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</si>
  <si>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</si>
  <si>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</si>
  <si>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</si>
  <si>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</si>
  <si>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</si>
  <si>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</si>
  <si>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</si>
  <si>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</si>
  <si>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</si>
  <si>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</si>
  <si>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</si>
  <si>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</si>
  <si>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</si>
  <si>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</si>
  <si>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</si>
  <si>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</si>
  <si>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</si>
  <si>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</si>
  <si>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</si>
  <si>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</si>
  <si>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</si>
  <si>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</si>
  <si>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</si>
  <si>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</si>
  <si>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</si>
  <si>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</si>
  <si>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</si>
  <si>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</si>
  <si>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</si>
  <si>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</si>
  <si>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</si>
  <si>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</si>
  <si>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</si>
  <si>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</si>
  <si>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</si>
  <si>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</si>
  <si>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</si>
  <si>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</si>
  <si>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</si>
  <si>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</si>
  <si>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</si>
  <si>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</si>
  <si>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</si>
  <si>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</si>
  <si>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</si>
  <si>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</si>
  <si>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</si>
  <si>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</si>
  <si>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</si>
  <si>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</si>
  <si>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</si>
  <si>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</si>
  <si>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</si>
  <si>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</si>
  <si>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</si>
  <si>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</si>
  <si>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</si>
  <si>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</si>
  <si>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</si>
  <si>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</si>
  <si>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</si>
  <si>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</si>
  <si>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</si>
  <si>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</si>
  <si>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</si>
  <si>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</si>
  <si>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</si>
  <si>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</si>
  <si>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</si>
  <si>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</si>
  <si>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</si>
  <si>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</si>
  <si>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</si>
  <si>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</si>
  <si>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</si>
  <si>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</si>
  <si>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</si>
  <si>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</si>
  <si>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</si>
  <si>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</si>
  <si>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</si>
  <si>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</si>
  <si>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</si>
  <si>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</si>
  <si>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</si>
  <si>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</si>
  <si>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</si>
  <si>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</si>
  <si>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</si>
  <si>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</si>
  <si>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</si>
  <si>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</si>
  <si>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</si>
  <si>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</si>
  <si>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</si>
  <si>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</si>
  <si>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</si>
  <si>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</si>
  <si>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</si>
  <si>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</si>
  <si>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</si>
  <si>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</si>
  <si>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</si>
  <si>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</si>
  <si>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</si>
  <si>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</si>
  <si>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</si>
  <si>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</si>
  <si>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</si>
  <si>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</si>
  <si>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</si>
  <si>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</si>
  <si>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</si>
  <si>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</si>
  <si>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</si>
  <si>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</si>
  <si>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</si>
  <si>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</si>
  <si>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</si>
  <si>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</si>
  <si>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</si>
  <si>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</si>
  <si>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</si>
  <si>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</si>
  <si>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</si>
  <si>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</si>
  <si>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</si>
  <si>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</si>
  <si>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</si>
  <si>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</si>
  <si>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</si>
  <si>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</si>
  <si>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</si>
  <si>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</si>
  <si>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</si>
  <si>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</si>
  <si>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</si>
  <si>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</si>
  <si>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</si>
  <si>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</si>
  <si>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</si>
  <si>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</si>
  <si>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</si>
  <si>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</si>
  <si>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</si>
  <si>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</si>
  <si>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</si>
  <si>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</si>
  <si>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</si>
  <si>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</si>
  <si>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</si>
  <si>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</si>
  <si>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</si>
  <si>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</si>
  <si>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</si>
  <si>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</si>
  <si>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</si>
  <si>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</si>
  <si>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</si>
  <si>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</si>
  <si>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</si>
  <si>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</si>
  <si>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</si>
  <si>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</si>
  <si>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</si>
  <si>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</si>
  <si>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</si>
  <si>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</si>
  <si>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</si>
  <si>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</si>
  <si>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</si>
  <si>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</si>
  <si>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</si>
  <si>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</si>
  <si>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</si>
  <si>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</si>
  <si>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</si>
  <si>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</si>
  <si>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</si>
  <si>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</si>
  <si>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</si>
  <si>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</si>
  <si>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</si>
  <si>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</si>
  <si>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</si>
  <si>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</si>
  <si>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</si>
  <si>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</si>
  <si>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</si>
  <si>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</si>
  <si>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</si>
  <si>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</si>
  <si>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</si>
  <si>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</si>
  <si>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</si>
  <si>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</si>
  <si>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</si>
  <si>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</si>
  <si>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</si>
  <si>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</si>
  <si>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</si>
  <si>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</si>
  <si>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</si>
  <si>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</si>
  <si>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</si>
  <si>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</si>
  <si>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</si>
  <si>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</si>
  <si>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</si>
  <si>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</si>
  <si>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</si>
  <si>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</si>
  <si>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</si>
  <si>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</si>
  <si>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</si>
  <si>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</si>
  <si>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</si>
  <si>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</si>
  <si>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</si>
  <si>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</si>
  <si>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</si>
  <si>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</si>
  <si>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</si>
  <si>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</si>
  <si>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</si>
  <si>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</si>
  <si>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</si>
  <si>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</si>
  <si>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</si>
  <si>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</si>
  <si>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</si>
  <si>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</si>
  <si>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</si>
  <si>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</si>
  <si>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</si>
  <si>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</si>
  <si>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</si>
  <si>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</si>
  <si>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</si>
  <si>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</si>
  <si>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</si>
  <si>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</si>
  <si>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</si>
  <si>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</si>
  <si>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</si>
  <si>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</si>
  <si>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</si>
  <si>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</si>
  <si>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</si>
  <si>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</si>
  <si>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</si>
  <si>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</si>
  <si>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</si>
  <si>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</si>
  <si>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</si>
  <si>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</si>
  <si>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</si>
  <si>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</si>
  <si>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</si>
  <si>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</si>
  <si>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</si>
  <si>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</si>
  <si>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</si>
  <si>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</si>
  <si>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</si>
  <si>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</si>
  <si>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</si>
  <si>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</si>
  <si>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</si>
  <si>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</si>
  <si>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</si>
  <si>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</si>
  <si>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</si>
  <si>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</si>
  <si>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</si>
  <si>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</si>
  <si>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</si>
  <si>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</si>
  <si>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</si>
  <si>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</si>
  <si>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</si>
  <si>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</si>
  <si>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</si>
  <si>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</si>
  <si>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</si>
  <si>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</si>
  <si>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</si>
  <si>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</si>
  <si>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</si>
  <si>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</si>
  <si>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</si>
  <si>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</si>
  <si>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</si>
  <si>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</si>
  <si>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</si>
  <si>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</si>
  <si>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</si>
  <si>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</si>
  <si>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</si>
  <si>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</si>
  <si>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</si>
  <si>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</si>
  <si>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</si>
  <si>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</si>
  <si>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</si>
  <si>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</si>
  <si>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</si>
  <si>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</si>
  <si>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</si>
  <si>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</si>
  <si>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</si>
  <si>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</si>
  <si>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</si>
  <si>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</si>
  <si>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</si>
  <si>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</si>
  <si>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</si>
  <si>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</si>
  <si>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</si>
  <si>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</si>
  <si>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</si>
  <si>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</si>
  <si>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</si>
  <si>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</si>
  <si>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</si>
  <si>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</si>
  <si>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</si>
  <si>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</si>
  <si>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</si>
  <si>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</si>
  <si>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</si>
  <si>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</si>
  <si>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</si>
  <si>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</si>
  <si>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</si>
  <si>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</si>
  <si>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</si>
  <si>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</si>
  <si>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</si>
  <si>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</si>
  <si>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</si>
  <si>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</si>
  <si>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</si>
  <si>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</si>
  <si>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</si>
  <si>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</si>
  <si>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</si>
  <si>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</si>
  <si>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</si>
  <si>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</si>
  <si>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</si>
  <si>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</si>
  <si>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</si>
  <si>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</si>
  <si>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</si>
  <si>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</si>
  <si>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</si>
  <si>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</si>
  <si>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</si>
  <si>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</si>
  <si>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</si>
  <si>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</si>
  <si>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</si>
  <si>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</si>
  <si>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</si>
  <si>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</si>
  <si>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</si>
  <si>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</si>
  <si>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</si>
  <si>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</si>
  <si>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</si>
  <si>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</si>
  <si>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</si>
  <si>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</si>
  <si>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</si>
  <si>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</si>
  <si>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</si>
  <si>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</si>
  <si>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</si>
  <si>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</si>
  <si>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</si>
  <si>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</si>
  <si>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</si>
  <si>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</si>
  <si>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</si>
  <si>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</si>
  <si>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</si>
  <si>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</si>
  <si>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</si>
  <si>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</si>
  <si>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</si>
  <si>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</si>
  <si>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</si>
  <si>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</si>
  <si>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</si>
  <si>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</si>
  <si>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</si>
  <si>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</si>
  <si>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</si>
  <si>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</si>
  <si>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</si>
  <si>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</si>
  <si>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</si>
  <si>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</si>
  <si>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</si>
  <si>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</si>
  <si>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</si>
  <si>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</si>
  <si>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</si>
  <si>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</si>
  <si>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</si>
  <si>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</si>
  <si>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</si>
  <si>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</si>
  <si>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</si>
  <si>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</si>
  <si>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</si>
  <si>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</si>
  <si>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</si>
  <si>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</si>
  <si>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</si>
  <si>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</si>
  <si>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</si>
  <si>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</si>
  <si>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</si>
  <si>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</si>
  <si>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</si>
  <si>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</si>
  <si>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</si>
  <si>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</si>
  <si>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</si>
  <si>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</si>
  <si>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</si>
  <si>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</si>
  <si>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</si>
  <si>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</si>
  <si>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</si>
  <si>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</si>
  <si>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</si>
  <si>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</si>
  <si>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</si>
  <si>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</si>
  <si>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</si>
  <si>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</si>
  <si>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</si>
  <si>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</si>
  <si>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</si>
  <si>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</si>
  <si>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</si>
  <si>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</si>
  <si>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</si>
  <si>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</si>
  <si>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</si>
  <si>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</si>
  <si>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</si>
  <si>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</si>
  <si>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</si>
  <si>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</si>
  <si>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</si>
  <si>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</si>
  <si>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</si>
  <si>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</si>
  <si>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</si>
  <si>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</si>
  <si>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</si>
  <si>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</si>
  <si>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</si>
  <si>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</si>
  <si>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</si>
  <si>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</si>
  <si>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</si>
  <si>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</si>
  <si>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</si>
  <si>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</si>
  <si>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</si>
  <si>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</si>
  <si>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</si>
  <si>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</si>
  <si>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</si>
  <si>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</si>
  <si>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</si>
  <si>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</si>
  <si>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</si>
  <si>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</si>
  <si>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</si>
  <si>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</si>
  <si>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</si>
  <si>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</si>
  <si>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</si>
  <si>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</si>
  <si>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</si>
  <si>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</si>
  <si>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</si>
  <si>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</si>
  <si>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</si>
  <si>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</si>
  <si>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</si>
  <si>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</si>
  <si>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</si>
  <si>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</si>
  <si>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</si>
  <si>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</si>
  <si>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</si>
  <si>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</si>
  <si>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</si>
  <si>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</si>
  <si>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</si>
  <si>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</si>
  <si>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</si>
  <si>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</si>
  <si>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</si>
  <si>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</si>
  <si>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</si>
  <si>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</si>
  <si>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</si>
  <si>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</si>
  <si>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</si>
  <si>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</si>
  <si>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</si>
  <si>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</si>
  <si>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</si>
  <si>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</si>
  <si>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</si>
  <si>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</si>
  <si>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</si>
  <si>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</si>
  <si>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</si>
  <si>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</si>
  <si>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</si>
  <si>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</si>
  <si>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</si>
  <si>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</si>
  <si>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</si>
  <si>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</si>
  <si>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</si>
  <si>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</si>
  <si>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</si>
  <si>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</si>
  <si>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</si>
  <si>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</si>
  <si>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</si>
  <si>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</si>
  <si>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</si>
  <si>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</si>
  <si>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</si>
  <si>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</si>
  <si>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</si>
  <si>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</si>
  <si>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</si>
  <si>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</si>
  <si>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</si>
  <si>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</si>
  <si>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</si>
  <si>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</si>
  <si>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</si>
  <si>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</si>
  <si>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</si>
  <si>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</si>
  <si>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</si>
  <si>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</si>
  <si>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</si>
  <si>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</si>
  <si>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</si>
  <si>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</si>
  <si>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</si>
  <si>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</si>
  <si>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</si>
  <si>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</si>
  <si>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</si>
  <si>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</si>
  <si>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</si>
  <si>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</si>
  <si>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</si>
  <si>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</si>
  <si>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</si>
  <si>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</si>
  <si>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</si>
  <si>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</si>
  <si>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</si>
  <si>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</si>
  <si>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</si>
  <si>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</si>
  <si>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</si>
  <si>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</si>
  <si>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</si>
  <si>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</si>
  <si>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</si>
  <si>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</si>
  <si>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</si>
  <si>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</si>
  <si>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</si>
  <si>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</si>
  <si>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</si>
  <si>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</si>
  <si>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</si>
  <si>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</si>
  <si>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</si>
  <si>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</si>
  <si>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</si>
  <si>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</si>
  <si>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</si>
  <si>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</si>
  <si>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</si>
  <si>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</si>
  <si>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</si>
  <si>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</si>
  <si>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</si>
  <si>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</si>
  <si>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</si>
  <si>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</si>
  <si>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</si>
  <si>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</si>
  <si>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</si>
  <si>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</si>
  <si>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</si>
  <si>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</si>
  <si>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</si>
  <si>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</si>
  <si>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</si>
  <si>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</si>
  <si>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</si>
  <si>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</si>
  <si>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</si>
  <si>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</si>
  <si>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</si>
  <si>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</si>
  <si>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</si>
  <si>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</si>
  <si>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</si>
  <si>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</si>
  <si>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</si>
  <si>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</si>
  <si>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</si>
  <si>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</si>
  <si>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</si>
  <si>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</si>
  <si>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</si>
  <si>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</si>
  <si>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</si>
  <si>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</si>
  <si>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</si>
  <si>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</si>
  <si>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</si>
  <si>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</si>
  <si>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</si>
  <si>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</si>
  <si>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</si>
  <si>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</si>
  <si>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</si>
  <si>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</si>
  <si>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</si>
  <si>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</si>
  <si>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</si>
  <si>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</si>
  <si>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</si>
  <si>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</si>
  <si>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</si>
  <si>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</si>
  <si>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</si>
  <si>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</si>
  <si>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</si>
  <si>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</si>
  <si>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</si>
  <si>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</si>
  <si>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</si>
  <si>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</si>
  <si>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</si>
  <si>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</si>
  <si>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</si>
  <si>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</si>
  <si>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</si>
  <si>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</si>
  <si>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</si>
  <si>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</si>
  <si>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</si>
  <si>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</si>
  <si>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</si>
  <si>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</si>
  <si>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</si>
  <si>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</si>
  <si>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</si>
  <si>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</si>
  <si>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</si>
  <si>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</si>
  <si>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</si>
  <si>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</si>
  <si>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</si>
  <si>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</si>
  <si>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</si>
  <si>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</si>
  <si>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</si>
  <si>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</si>
  <si>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</si>
  <si>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</si>
  <si>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</si>
  <si>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</si>
  <si>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</si>
  <si>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</si>
  <si>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</si>
  <si>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</si>
  <si>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</si>
  <si>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</si>
  <si>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</si>
  <si>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</si>
  <si>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</si>
  <si>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</si>
  <si>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</si>
  <si>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</si>
  <si>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</si>
  <si>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</si>
  <si>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</si>
  <si>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</si>
  <si>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</si>
  <si>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</si>
  <si>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</si>
  <si>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</si>
  <si>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</si>
  <si>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</si>
  <si>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</si>
  <si>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</si>
  <si>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</si>
  <si>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</si>
  <si>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</si>
  <si>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</si>
  <si>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</si>
  <si>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</si>
  <si>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</si>
  <si>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</si>
  <si>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</si>
  <si>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</si>
  <si>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</si>
  <si>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</si>
  <si>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</si>
  <si>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</si>
  <si>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</si>
  <si>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</si>
  <si>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</si>
  <si>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</si>
  <si>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</si>
  <si>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</si>
  <si>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</si>
  <si>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</si>
  <si>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</si>
  <si>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</si>
  <si>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</si>
  <si>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</si>
  <si>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</si>
  <si>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</si>
  <si>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</si>
  <si>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</si>
  <si>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</si>
  <si>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</si>
  <si>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</si>
  <si>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</si>
  <si>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</si>
  <si>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</si>
  <si>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</si>
  <si>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</si>
  <si>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</si>
  <si>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</si>
  <si>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</si>
  <si>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</si>
  <si>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</si>
  <si>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</si>
  <si>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</si>
  <si>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</si>
  <si>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</si>
  <si>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</si>
  <si>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</si>
  <si>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</si>
  <si>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</si>
  <si>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</si>
  <si>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</si>
  <si>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</si>
  <si>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</si>
  <si>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</si>
  <si>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</si>
  <si>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</si>
  <si>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</si>
  <si>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</si>
  <si>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</si>
  <si>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</si>
  <si>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</si>
  <si>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</si>
  <si>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</si>
  <si>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</si>
  <si>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</si>
  <si>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</si>
  <si>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</si>
  <si>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</si>
  <si>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</si>
  <si>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</si>
  <si>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</si>
  <si>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</si>
  <si>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</si>
  <si>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</si>
  <si>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</si>
  <si>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</si>
  <si>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</si>
  <si>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</si>
  <si>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</si>
  <si>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</si>
  <si>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</si>
  <si>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</si>
  <si>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</si>
  <si>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</si>
  <si>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</si>
  <si>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</si>
  <si>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</si>
  <si>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</si>
  <si>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</si>
  <si>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</si>
  <si>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</si>
  <si>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</si>
  <si>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</si>
  <si>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</si>
  <si>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</si>
  <si>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</si>
  <si>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</si>
  <si>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</si>
  <si>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</si>
  <si>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</si>
  <si>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</si>
  <si>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</si>
  <si>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</si>
  <si>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</si>
  <si>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</si>
  <si>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</si>
  <si>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</si>
  <si>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</si>
  <si>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</si>
  <si>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</si>
  <si>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</si>
  <si>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</si>
  <si>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</si>
  <si>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</si>
  <si>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</si>
  <si>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</si>
  <si>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</si>
  <si>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</si>
  <si>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</si>
  <si>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</si>
  <si>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</si>
  <si>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</si>
  <si>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</si>
  <si>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</si>
  <si>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</si>
  <si>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</si>
  <si>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</si>
  <si>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</si>
  <si>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</si>
  <si>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</si>
  <si>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</si>
  <si>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</si>
  <si>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</si>
  <si>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</si>
  <si>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</si>
  <si>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</si>
  <si>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</si>
  <si>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</si>
  <si>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</si>
  <si>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</si>
  <si>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</si>
  <si>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</si>
  <si>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</si>
  <si>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</si>
  <si>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</si>
  <si>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</si>
  <si>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</si>
  <si>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</si>
  <si>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</si>
  <si>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</si>
  <si>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</si>
  <si>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</si>
  <si>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</si>
  <si>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</si>
  <si>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</si>
  <si>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</si>
  <si>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</si>
  <si>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</si>
  <si>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</si>
  <si>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</si>
  <si>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</si>
  <si>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</si>
  <si>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</si>
  <si>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</si>
  <si>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</si>
  <si>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</si>
  <si>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</si>
  <si>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</si>
  <si>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</si>
  <si>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</si>
  <si>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</si>
  <si>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</si>
  <si>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</si>
  <si>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</si>
  <si>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</si>
  <si>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</si>
  <si>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</si>
  <si>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</si>
  <si>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</si>
  <si>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</si>
  <si>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</si>
  <si>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</si>
  <si>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</si>
  <si>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</si>
  <si>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</si>
  <si>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</si>
  <si>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</si>
  <si>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</si>
  <si>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</si>
  <si>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</si>
  <si>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</si>
  <si>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</si>
  <si>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</si>
  <si>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</si>
  <si>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</si>
  <si>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</si>
  <si>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</si>
  <si>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</si>
  <si>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</si>
  <si>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</si>
  <si>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</si>
  <si>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</si>
  <si>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</si>
  <si>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</si>
  <si>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</si>
  <si>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</si>
  <si>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</si>
  <si>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</si>
  <si>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</si>
  <si>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</si>
  <si>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</si>
  <si>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</si>
  <si>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</si>
  <si>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</si>
  <si>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</si>
  <si>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</si>
  <si>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</si>
  <si>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</si>
  <si>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</si>
  <si>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</si>
  <si>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</si>
  <si>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</si>
  <si>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</si>
  <si>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</si>
  <si>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</si>
  <si>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</si>
  <si>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</si>
  <si>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</si>
  <si>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</si>
  <si>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</si>
  <si>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</si>
  <si>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</si>
  <si>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</si>
  <si>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</si>
  <si>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</si>
  <si>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</si>
  <si>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</si>
  <si>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</si>
  <si>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</si>
  <si>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</si>
  <si>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</si>
  <si>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</si>
  <si>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</si>
  <si>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</si>
  <si>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</si>
  <si>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</si>
  <si>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</si>
  <si>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</si>
  <si>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</si>
  <si>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</si>
  <si>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</si>
  <si>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</si>
  <si>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</si>
  <si>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</si>
  <si>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</si>
  <si>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</si>
  <si>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</si>
  <si>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</si>
  <si>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</si>
  <si>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</si>
  <si>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</si>
  <si>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</si>
  <si>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</si>
  <si>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</si>
  <si>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</si>
  <si>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</si>
  <si>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</si>
  <si>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</si>
  <si>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</si>
  <si>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</si>
  <si>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</si>
  <si>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</si>
  <si>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</si>
  <si>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</si>
  <si>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</si>
  <si>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</si>
  <si>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</si>
  <si>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</si>
  <si>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</si>
  <si>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</si>
  <si>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</si>
  <si>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</si>
  <si>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</si>
  <si>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</si>
  <si>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</si>
  <si>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</si>
  <si>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</si>
  <si>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</si>
  <si>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</si>
  <si>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</si>
  <si>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</si>
  <si>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</si>
  <si>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</si>
  <si>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</si>
  <si>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</si>
  <si>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</si>
  <si>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</si>
  <si>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</si>
  <si>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</si>
  <si>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</si>
  <si>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</si>
  <si>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</si>
  <si>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</si>
  <si>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</si>
  <si>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</si>
  <si>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</si>
  <si>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</si>
  <si>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</si>
  <si>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</si>
  <si>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</si>
  <si>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</si>
  <si>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</si>
  <si>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</si>
  <si>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</si>
  <si>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</si>
  <si>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</si>
  <si>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</si>
  <si>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</si>
  <si>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</si>
  <si>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</si>
  <si>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</si>
  <si>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</si>
  <si>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</si>
  <si>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</si>
  <si>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</si>
  <si>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</si>
  <si>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</si>
  <si>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</si>
  <si>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</si>
  <si>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</si>
  <si>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</si>
  <si>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</si>
  <si>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</si>
  <si>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</si>
  <si>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</si>
  <si>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</si>
  <si>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</si>
  <si>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</si>
  <si>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</si>
  <si>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</si>
  <si>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</si>
  <si>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</si>
  <si>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</si>
  <si>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</si>
  <si>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</si>
  <si>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</si>
  <si>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</si>
  <si>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</si>
  <si>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</si>
  <si>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</si>
  <si>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</si>
  <si>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</si>
  <si>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</si>
  <si>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</si>
  <si>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</si>
  <si>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</si>
  <si>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</si>
  <si>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</si>
  <si>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</si>
  <si>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</si>
  <si>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</si>
  <si>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</si>
  <si>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</si>
  <si>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</si>
  <si>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</si>
  <si>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</si>
  <si>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</si>
  <si>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</si>
  <si>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</si>
  <si>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</si>
  <si>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</si>
  <si>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</si>
  <si>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</si>
  <si>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</si>
  <si>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</si>
  <si>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</si>
  <si>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</si>
  <si>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</si>
  <si>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</si>
  <si>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</si>
  <si>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</si>
  <si>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</si>
  <si>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</si>
  <si>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</si>
  <si>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</si>
  <si>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</si>
  <si>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</si>
  <si>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</si>
  <si>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</si>
  <si>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</si>
  <si>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</si>
  <si>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</si>
  <si>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</si>
  <si>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</si>
  <si>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</si>
  <si>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</si>
  <si>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</si>
  <si>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</si>
  <si>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</si>
  <si>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</si>
  <si>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</si>
  <si>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</si>
  <si>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</si>
  <si>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</si>
  <si>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</si>
  <si>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</si>
  <si>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</si>
  <si>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</si>
  <si>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</si>
  <si>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</si>
  <si>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</si>
  <si>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</si>
  <si>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</si>
  <si>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</si>
  <si>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</si>
  <si>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</si>
  <si>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</si>
  <si>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</si>
  <si>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</si>
  <si>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</si>
  <si>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</si>
  <si>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</si>
  <si>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</si>
  <si>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</si>
  <si>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</si>
  <si>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</si>
  <si>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</si>
  <si>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</si>
  <si>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</si>
  <si>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</si>
  <si>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</si>
  <si>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</si>
  <si>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</si>
  <si>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</si>
  <si>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</si>
  <si>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</si>
  <si>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</si>
  <si>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</si>
  <si>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</si>
  <si>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</si>
  <si>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</si>
  <si>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</si>
  <si>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</si>
  <si>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</si>
  <si>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</si>
  <si>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</si>
  <si>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</si>
  <si>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</si>
  <si>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</si>
  <si>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</si>
  <si>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</si>
  <si>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</si>
  <si>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</si>
  <si>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</si>
  <si>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</si>
  <si>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</si>
  <si>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</si>
  <si>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</si>
  <si>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</si>
  <si>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</si>
  <si>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</si>
  <si>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</si>
  <si>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</si>
  <si>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</si>
  <si>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</si>
  <si>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</si>
  <si>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</si>
  <si>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</si>
  <si>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</si>
  <si>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</si>
  <si>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</si>
  <si>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</si>
  <si>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</si>
  <si>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</si>
  <si>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</si>
  <si>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</si>
  <si>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</si>
  <si>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</si>
  <si>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</si>
  <si>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</si>
  <si>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</si>
  <si>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</si>
  <si>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</si>
  <si>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</si>
  <si>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</si>
  <si>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</si>
  <si>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</si>
  <si>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</si>
  <si>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</si>
  <si>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</si>
  <si>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</si>
  <si>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</si>
  <si>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</si>
  <si>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</si>
  <si>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</si>
  <si>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</si>
  <si>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</si>
  <si>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</si>
  <si>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</si>
  <si>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</si>
  <si>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</si>
  <si>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</si>
  <si>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</si>
  <si>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</si>
  <si>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</si>
  <si>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</si>
  <si>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</si>
  <si>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</si>
  <si>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</si>
  <si>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</si>
  <si>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</si>
  <si>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</si>
  <si>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</si>
  <si>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</si>
  <si>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</si>
  <si>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</si>
  <si>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</si>
  <si>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</si>
  <si>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</si>
  <si>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</si>
  <si>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</si>
  <si>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</si>
  <si>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</si>
  <si>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</si>
  <si>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</si>
  <si>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</si>
  <si>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</si>
  <si>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</si>
  <si>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</si>
  <si>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</si>
  <si>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</si>
  <si>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</si>
  <si>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</si>
  <si>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</si>
  <si>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</si>
  <si>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</si>
  <si>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</si>
  <si>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</si>
  <si>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</si>
  <si>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</si>
  <si>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</si>
  <si>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</si>
  <si>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</si>
  <si>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</si>
  <si>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</si>
  <si>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</si>
  <si>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</si>
  <si>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</si>
  <si>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</si>
  <si>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</si>
  <si>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</si>
  <si>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</si>
  <si>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</si>
  <si>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</si>
  <si>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</si>
  <si>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</si>
  <si>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</si>
  <si>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</si>
  <si>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</si>
  <si>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</si>
  <si>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</si>
  <si>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</si>
  <si>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</si>
  <si>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</si>
  <si>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</si>
  <si>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</si>
  <si>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</si>
  <si>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</si>
  <si>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</si>
  <si>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</si>
  <si>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</si>
  <si>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</si>
  <si>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</si>
  <si>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</si>
  <si>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</si>
  <si>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</si>
  <si>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</si>
  <si>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</si>
  <si>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</si>
  <si>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</si>
  <si>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</si>
  <si>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</si>
  <si>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</si>
  <si>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</si>
  <si>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</si>
  <si>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</si>
  <si>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</si>
  <si>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</si>
  <si>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</si>
  <si>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</si>
  <si>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</si>
  <si>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</si>
  <si>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</si>
  <si>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</si>
  <si>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</si>
  <si>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</si>
  <si>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</si>
  <si>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</si>
  <si>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</si>
  <si>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</si>
  <si>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</si>
  <si>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</si>
  <si>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</si>
  <si>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</si>
  <si>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</si>
  <si>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</si>
  <si>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</si>
  <si>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</si>
  <si>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</si>
  <si>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</si>
  <si>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</si>
  <si>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</si>
  <si>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</si>
  <si>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</si>
  <si>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</si>
  <si>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</si>
  <si>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</si>
  <si>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</si>
  <si>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</si>
  <si>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</si>
  <si>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</si>
  <si>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</si>
  <si>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</si>
  <si>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</si>
  <si>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</si>
  <si>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</si>
  <si>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</si>
  <si>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</si>
  <si>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</si>
  <si>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</si>
  <si>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</si>
  <si>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</si>
  <si>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</si>
  <si>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</si>
  <si>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</si>
  <si>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</si>
  <si>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</si>
  <si>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</si>
  <si>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</si>
  <si>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</si>
  <si>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</si>
  <si>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</si>
  <si>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</si>
  <si>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</si>
  <si>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</si>
  <si>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</si>
  <si>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</si>
  <si>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</si>
  <si>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</si>
  <si>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</si>
  <si>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</si>
  <si>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</si>
  <si>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</si>
  <si>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</si>
  <si>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</si>
  <si>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</si>
  <si>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</si>
  <si>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</si>
  <si>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</si>
  <si>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</si>
  <si>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</si>
  <si>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</si>
  <si>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</si>
  <si>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</si>
  <si>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</si>
  <si>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</si>
  <si>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</si>
  <si>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</si>
  <si>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</si>
  <si>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</si>
  <si>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</si>
  <si>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</si>
  <si>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</si>
  <si>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</si>
  <si>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</si>
  <si>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</si>
  <si>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</si>
  <si>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</si>
  <si>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</si>
  <si>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</si>
  <si>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</si>
  <si>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</si>
  <si>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</si>
  <si>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</si>
  <si>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</si>
  <si>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</si>
  <si>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</si>
  <si>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</si>
  <si>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</si>
  <si>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</si>
  <si>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</si>
  <si>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</si>
  <si>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</si>
  <si>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</si>
  <si>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</si>
  <si>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</si>
  <si>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</si>
  <si>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</si>
  <si>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</si>
  <si>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</si>
  <si>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</si>
  <si>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</si>
  <si>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</si>
  <si>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</si>
  <si>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</si>
  <si>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</si>
  <si>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</si>
  <si>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</si>
  <si>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</si>
  <si>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</si>
  <si>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</si>
  <si>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</si>
  <si>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</si>
  <si>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</si>
  <si>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</si>
  <si>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</si>
  <si>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</si>
  <si>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</si>
  <si>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</si>
  <si>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</si>
  <si>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</si>
  <si>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</si>
  <si>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</si>
  <si>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</si>
  <si>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</si>
  <si>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</si>
  <si>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</si>
  <si>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</si>
  <si>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</si>
  <si>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</si>
  <si>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</si>
  <si>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</si>
  <si>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</si>
  <si>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</si>
  <si>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</si>
  <si>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</si>
  <si>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</si>
  <si>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</si>
  <si>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</si>
  <si>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</si>
  <si>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</si>
  <si>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</si>
  <si>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</si>
  <si>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</si>
  <si>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</si>
  <si>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</si>
  <si>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</si>
  <si>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</si>
  <si>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</si>
  <si>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</si>
  <si>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</si>
  <si>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</si>
  <si>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</si>
  <si>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</si>
  <si>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</si>
  <si>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</si>
  <si>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</si>
  <si>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</si>
  <si>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</si>
  <si>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</si>
  <si>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</si>
  <si>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</si>
  <si>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</si>
  <si>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</si>
  <si>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</si>
  <si>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</si>
  <si>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</si>
  <si>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</si>
  <si>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</si>
  <si>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</si>
  <si>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</si>
  <si>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</si>
  <si>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</si>
  <si>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</si>
  <si>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</si>
  <si>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</si>
  <si>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</si>
  <si>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</si>
  <si>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</si>
  <si>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</si>
  <si>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</si>
  <si>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</si>
  <si>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</si>
  <si>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</si>
  <si>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</si>
  <si>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</si>
  <si>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</si>
  <si>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</si>
  <si>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</si>
  <si>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</si>
  <si>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</si>
  <si>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</si>
  <si>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</si>
  <si>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</si>
  <si>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</si>
  <si>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</si>
  <si>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</si>
  <si>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</si>
  <si>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</si>
  <si>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</si>
  <si>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</si>
  <si>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</si>
  <si>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</si>
  <si>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</si>
  <si>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</si>
  <si>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</si>
  <si>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</si>
  <si>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</si>
  <si>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</si>
  <si>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</si>
  <si>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</si>
  <si>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</si>
  <si>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</si>
  <si>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</si>
  <si>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</si>
  <si>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</si>
  <si>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</si>
  <si>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</si>
  <si>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</si>
  <si>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</si>
  <si>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</si>
  <si>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</si>
  <si>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</si>
  <si>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</si>
  <si>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</si>
  <si>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</si>
  <si>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</si>
  <si>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</si>
  <si>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</si>
  <si>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</si>
  <si>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</si>
  <si>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</si>
  <si>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</si>
  <si>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</si>
  <si>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</si>
  <si>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</si>
  <si>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</si>
  <si>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</si>
  <si>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</si>
  <si>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</si>
  <si>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</si>
  <si>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</si>
  <si>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</si>
  <si>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</si>
  <si>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</si>
  <si>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</si>
  <si>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</si>
  <si>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</si>
  <si>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</si>
  <si>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</si>
  <si>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</si>
  <si>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</si>
  <si>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</si>
  <si>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</si>
  <si>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</si>
  <si>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</si>
  <si>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</si>
  <si>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</si>
  <si>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</si>
  <si>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</si>
  <si>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</si>
  <si>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</si>
  <si>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</si>
  <si>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</si>
  <si>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</si>
  <si>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</si>
  <si>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</si>
  <si>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</si>
  <si>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</si>
  <si>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</si>
  <si>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</si>
  <si>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</si>
  <si>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</si>
  <si>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</si>
  <si>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</si>
  <si>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</si>
  <si>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</si>
  <si>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</si>
  <si>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</si>
  <si>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</si>
  <si>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</si>
  <si>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</si>
  <si>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</si>
  <si>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</si>
  <si>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</si>
  <si>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</si>
  <si>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</si>
  <si>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</si>
  <si>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</si>
  <si>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</si>
  <si>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</si>
  <si>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</si>
  <si>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</si>
  <si>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</si>
  <si>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</si>
  <si>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</si>
  <si>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</si>
  <si>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</si>
  <si>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</si>
  <si>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</si>
  <si>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</si>
  <si>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</si>
  <si>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</si>
  <si>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</si>
  <si>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</si>
  <si>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</si>
  <si>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</si>
  <si>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</si>
  <si>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</si>
  <si>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</si>
  <si>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</si>
  <si>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</si>
  <si>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</si>
  <si>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</si>
  <si>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</si>
  <si>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</si>
  <si>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</si>
  <si>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</si>
  <si>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</si>
  <si>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</si>
  <si>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</si>
  <si>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</si>
  <si>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</si>
  <si>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</si>
  <si>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</si>
  <si>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</si>
  <si>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</si>
  <si>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</si>
  <si>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</si>
  <si>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</si>
  <si>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</si>
  <si>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</si>
  <si>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</si>
  <si>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</si>
  <si>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</si>
  <si>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</si>
  <si>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</si>
  <si>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</si>
  <si>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</si>
  <si>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</si>
  <si>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</si>
  <si>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</si>
  <si>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</si>
  <si>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</si>
  <si>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</si>
  <si>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</si>
  <si>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</si>
  <si>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</si>
  <si>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</si>
  <si>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</si>
  <si>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</si>
  <si>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</si>
  <si>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</si>
  <si>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</si>
  <si>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</si>
  <si>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</si>
  <si>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</si>
  <si>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</si>
  <si>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</si>
  <si>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</si>
  <si>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</si>
  <si>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</si>
  <si>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</si>
  <si>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</si>
  <si>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</si>
  <si>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</si>
  <si>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</si>
  <si>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</si>
  <si>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</si>
  <si>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</si>
  <si>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</si>
  <si>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</si>
  <si>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</si>
  <si>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</si>
  <si>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</si>
  <si>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</si>
  <si>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</si>
  <si>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</si>
  <si>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</si>
  <si>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</si>
  <si>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</si>
  <si>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</si>
  <si>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</si>
  <si>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</si>
  <si>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</si>
  <si>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</si>
  <si>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</si>
  <si>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</si>
  <si>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</si>
  <si>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</si>
  <si>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</si>
  <si>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</si>
  <si>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</si>
  <si>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</si>
  <si>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</si>
  <si>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</si>
  <si>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</si>
  <si>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</si>
  <si>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</si>
  <si>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</si>
  <si>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</si>
  <si>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</si>
  <si>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</si>
  <si>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</si>
  <si>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</si>
  <si>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</si>
  <si>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</si>
  <si>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</si>
  <si>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</si>
  <si>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</si>
  <si>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</si>
  <si>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</si>
  <si>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</si>
  <si>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</si>
  <si>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</si>
  <si>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</si>
  <si>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</si>
  <si>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</si>
  <si>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</si>
  <si>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</si>
  <si>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</si>
  <si>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</si>
  <si>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</si>
  <si>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</si>
  <si>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</si>
  <si>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</si>
  <si>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</si>
  <si>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</si>
  <si>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</si>
  <si>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</si>
  <si>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</si>
  <si>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</si>
  <si>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</si>
  <si>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</si>
  <si>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</si>
  <si>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</si>
  <si>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</si>
  <si>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</si>
  <si>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</si>
  <si>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</si>
  <si>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</si>
  <si>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</si>
  <si>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</si>
  <si>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</si>
  <si>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</si>
  <si>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</si>
  <si>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</si>
  <si>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</si>
  <si>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</si>
  <si>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</si>
  <si>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</si>
  <si>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</si>
  <si>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</si>
  <si>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</si>
  <si>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</si>
  <si>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</si>
  <si>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</si>
  <si>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</si>
  <si>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</si>
  <si>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</si>
  <si>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</si>
  <si>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</si>
  <si>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</si>
  <si>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</si>
  <si>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</si>
  <si>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</si>
  <si>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</si>
  <si>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</si>
  <si>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</si>
  <si>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</si>
  <si>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</si>
  <si>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</si>
  <si>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</si>
  <si>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</si>
  <si>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</si>
  <si>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</si>
  <si>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</si>
  <si>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</si>
  <si>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</si>
  <si>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</si>
  <si>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</si>
  <si>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</si>
  <si>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</si>
  <si>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</si>
  <si>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</si>
  <si>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</si>
  <si>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</si>
  <si>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</si>
  <si>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</si>
  <si>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</si>
  <si>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</si>
  <si>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</si>
  <si>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</si>
  <si>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</si>
  <si>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</si>
  <si>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</si>
  <si>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</si>
  <si>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</si>
  <si>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</si>
  <si>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</si>
  <si>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</si>
  <si>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</si>
  <si>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</si>
  <si>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</si>
  <si>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</si>
  <si>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</si>
  <si>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</si>
  <si>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</si>
  <si>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</si>
  <si>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</si>
  <si>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</si>
  <si>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</si>
  <si>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</si>
  <si>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</si>
  <si>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</si>
  <si>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</si>
  <si>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</si>
  <si>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</si>
  <si>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</si>
  <si>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</si>
  <si>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</si>
  <si>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</si>
  <si>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</si>
  <si>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</si>
  <si>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</si>
  <si>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</si>
  <si>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</si>
  <si>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</si>
  <si>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</si>
  <si>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</si>
  <si>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</si>
  <si>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</si>
  <si>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</si>
  <si>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</si>
  <si>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</si>
  <si>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</si>
  <si>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</si>
  <si>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</si>
  <si>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</si>
  <si>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</si>
  <si>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</si>
  <si>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</si>
  <si>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</si>
  <si>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</si>
  <si>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</si>
  <si>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</si>
  <si>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</si>
  <si>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</si>
  <si>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</si>
  <si>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</si>
  <si>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</si>
  <si>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</si>
  <si>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</si>
  <si>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</si>
  <si>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</si>
  <si>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</si>
  <si>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</si>
  <si>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</si>
  <si>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</si>
  <si>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</si>
  <si>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</si>
  <si>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</si>
  <si>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</si>
  <si>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</si>
  <si>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</si>
  <si>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</si>
  <si>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</si>
  <si>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</si>
  <si>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</si>
  <si>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</si>
  <si>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</si>
  <si>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</si>
  <si>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</si>
  <si>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</si>
  <si>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</si>
  <si>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</si>
  <si>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</si>
  <si>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</si>
  <si>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</si>
  <si>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</si>
  <si>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</si>
  <si>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</si>
  <si>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</si>
  <si>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</si>
  <si>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</si>
  <si>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</si>
  <si>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</si>
  <si>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</si>
  <si>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</si>
  <si>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</si>
  <si>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</si>
  <si>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</si>
  <si>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</si>
  <si>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</si>
  <si>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</si>
  <si>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</si>
  <si>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</si>
  <si>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</si>
  <si>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</si>
  <si>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</si>
  <si>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</si>
  <si>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</si>
  <si>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</si>
  <si>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</si>
  <si>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</si>
  <si>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</si>
  <si>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</si>
  <si>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</si>
  <si>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</si>
  <si>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</si>
  <si>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</si>
  <si>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</si>
  <si>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</si>
  <si>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</si>
  <si>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</si>
  <si>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</si>
  <si>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</si>
  <si>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</si>
  <si>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</si>
  <si>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</si>
  <si>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</si>
  <si>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</si>
  <si>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</si>
  <si>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</si>
  <si>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</si>
  <si>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</si>
  <si>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</si>
  <si>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</si>
  <si>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</si>
  <si>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</si>
  <si>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</si>
  <si>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</si>
  <si>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</si>
  <si>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</si>
  <si>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</si>
  <si>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</si>
  <si>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</si>
  <si>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</si>
  <si>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</si>
  <si>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</si>
  <si>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</si>
  <si>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</si>
  <si>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</si>
  <si>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</si>
  <si>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</si>
  <si>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</si>
  <si>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</si>
  <si>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</si>
  <si>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</si>
  <si>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</si>
  <si>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</si>
  <si>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</si>
  <si>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</si>
  <si>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</si>
  <si>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</si>
  <si>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</si>
  <si>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</si>
  <si>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</si>
  <si>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</si>
  <si>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</si>
  <si>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</si>
  <si>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</si>
  <si>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</si>
  <si>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</si>
  <si>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</si>
  <si>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</si>
  <si>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</si>
  <si>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</si>
  <si>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</si>
  <si>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</si>
  <si>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</si>
  <si>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</si>
  <si>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</si>
  <si>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</si>
  <si>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</si>
  <si>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</si>
  <si>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</si>
  <si>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</si>
  <si>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</si>
  <si>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</si>
  <si>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</si>
  <si>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</si>
  <si>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</si>
  <si>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</si>
  <si>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</si>
  <si>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</si>
  <si>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</si>
  <si>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</si>
  <si>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</si>
  <si>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</si>
  <si>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</si>
  <si>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</si>
  <si>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</si>
  <si>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</si>
  <si>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</si>
  <si>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</si>
  <si>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</si>
  <si>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</si>
  <si>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</si>
  <si>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</si>
  <si>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</si>
  <si>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</si>
  <si>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</si>
  <si>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</si>
  <si>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</si>
  <si>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</si>
  <si>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</si>
  <si>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</si>
  <si>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</si>
  <si>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</si>
  <si>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</si>
  <si>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</si>
  <si>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</si>
  <si>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</si>
  <si>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</si>
  <si>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</si>
  <si>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</si>
  <si>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</si>
  <si>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</si>
  <si>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</si>
  <si>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</si>
  <si>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</si>
  <si>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</si>
  <si>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</si>
  <si>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</si>
  <si>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</si>
  <si>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</si>
  <si>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</si>
  <si>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</si>
  <si>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</si>
  <si>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</si>
  <si>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</si>
  <si>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</si>
  <si>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</si>
  <si>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</si>
  <si>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</si>
  <si>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</si>
  <si>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</si>
  <si>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</si>
  <si>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</si>
  <si>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</si>
  <si>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</si>
  <si>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</si>
  <si>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</si>
  <si>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</si>
  <si>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</si>
  <si>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</si>
  <si>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</si>
  <si>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</si>
  <si>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</si>
  <si>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</si>
  <si>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</si>
  <si>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</si>
  <si>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</si>
  <si>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</si>
  <si>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</si>
  <si>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</si>
  <si>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</si>
  <si>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</si>
  <si>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</si>
  <si>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</si>
  <si>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</si>
  <si>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</si>
  <si>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</si>
  <si>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</si>
  <si>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</si>
  <si>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</si>
  <si>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</si>
  <si>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</si>
  <si>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</si>
  <si>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</si>
  <si>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</si>
  <si>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</si>
  <si>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</si>
  <si>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</si>
  <si>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</si>
  <si>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</si>
  <si>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</si>
  <si>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</si>
  <si>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</si>
  <si>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</si>
  <si>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</si>
  <si>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</si>
  <si>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</si>
  <si>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</si>
  <si>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</si>
  <si>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</si>
  <si>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</si>
  <si>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</si>
  <si>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</si>
  <si>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</si>
  <si>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</si>
  <si>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</si>
  <si>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</si>
  <si>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</si>
  <si>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</si>
  <si>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</si>
  <si>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</si>
  <si>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</si>
  <si>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</si>
  <si>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</si>
  <si>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</si>
  <si>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</si>
  <si>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</si>
  <si>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</si>
  <si>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</si>
  <si>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</si>
  <si>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</si>
  <si>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</si>
  <si>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</si>
  <si>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</si>
  <si>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</si>
  <si>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</si>
  <si>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</si>
  <si>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</si>
  <si>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</si>
  <si>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</si>
  <si>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</si>
  <si>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</si>
  <si>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</si>
  <si>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</si>
  <si>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</si>
  <si>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</si>
  <si>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</si>
  <si>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</si>
  <si>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</si>
  <si>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</si>
  <si>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</si>
  <si>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</si>
  <si>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</si>
  <si>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</si>
  <si>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</si>
  <si>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</si>
  <si>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</si>
  <si>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</si>
  <si>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</si>
  <si>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</si>
  <si>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</si>
  <si>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</si>
  <si>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</si>
  <si>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</si>
  <si>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</si>
  <si>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</si>
  <si>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</si>
  <si>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</si>
  <si>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</si>
  <si>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</si>
  <si>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</si>
  <si>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</si>
  <si>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</si>
  <si>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</si>
  <si>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</si>
  <si>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</si>
  <si>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</si>
  <si>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</si>
  <si>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</si>
  <si>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</si>
  <si>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</si>
  <si>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</si>
  <si>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</si>
  <si>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</si>
  <si>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</si>
  <si>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</si>
  <si>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</si>
  <si>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</si>
  <si>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</si>
  <si>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</si>
  <si>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</si>
  <si>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</si>
  <si>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</si>
  <si>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</si>
  <si>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</si>
  <si>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</si>
  <si>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</si>
  <si>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</si>
  <si>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</si>
  <si>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</si>
  <si>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</si>
  <si>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</si>
  <si>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</si>
  <si>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</si>
  <si>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</si>
  <si>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</si>
  <si>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</si>
  <si>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</si>
  <si>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</si>
  <si>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</si>
  <si>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</si>
  <si>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</si>
  <si>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</si>
  <si>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</si>
  <si>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</si>
  <si>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</si>
  <si>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</si>
  <si>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</si>
  <si>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</si>
  <si>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</si>
  <si>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</si>
  <si>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</si>
  <si>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</si>
  <si>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</si>
  <si>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</si>
  <si>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</si>
  <si>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</si>
  <si>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</si>
  <si>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</si>
  <si>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</si>
  <si>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</si>
  <si>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</si>
  <si>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</si>
  <si>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</si>
  <si>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</si>
  <si>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</si>
  <si>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</si>
  <si>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</si>
  <si>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</si>
  <si>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</si>
  <si>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</si>
  <si>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</si>
  <si>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</si>
  <si>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</si>
  <si>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</si>
  <si>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</si>
  <si>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</si>
  <si>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</si>
  <si>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</si>
  <si>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</si>
  <si>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</si>
  <si>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</si>
  <si>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</si>
  <si>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</si>
  <si>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</si>
  <si>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</si>
  <si>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</si>
  <si>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</si>
  <si>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</si>
  <si>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</si>
  <si>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</si>
  <si>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</si>
  <si>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</si>
  <si>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</si>
  <si>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</si>
  <si>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</si>
  <si>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</si>
  <si>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</si>
  <si>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</si>
  <si>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</si>
  <si>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</si>
  <si>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</si>
  <si>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</si>
  <si>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</si>
  <si>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</si>
  <si>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</si>
  <si>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</si>
  <si>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</si>
  <si>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</si>
  <si>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</si>
  <si>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</si>
  <si>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</si>
  <si>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</si>
  <si>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</si>
  <si>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</si>
  <si>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</si>
  <si>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</si>
  <si>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</si>
  <si>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</si>
  <si>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</si>
  <si>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</si>
  <si>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</si>
  <si>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</si>
  <si>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</si>
  <si>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</si>
  <si>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</si>
  <si>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</si>
  <si>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</si>
  <si>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</si>
  <si>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</si>
  <si>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</si>
  <si>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</si>
  <si>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</si>
  <si>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</si>
  <si>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</si>
  <si>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</si>
  <si>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</si>
  <si>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</si>
  <si>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</si>
  <si>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</si>
  <si>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</si>
  <si>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</si>
  <si>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</si>
  <si>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</si>
  <si>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</si>
  <si>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</si>
  <si>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</si>
  <si>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</si>
  <si>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</si>
  <si>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</si>
  <si>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</si>
  <si>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</si>
  <si>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</si>
  <si>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</si>
  <si>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</si>
  <si>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</si>
  <si>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</si>
  <si>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</si>
  <si>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</si>
  <si>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</si>
  <si>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</si>
  <si>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</si>
  <si>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</si>
  <si>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</si>
  <si>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</si>
  <si>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</si>
  <si>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</si>
  <si>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</si>
  <si>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</si>
  <si>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</si>
  <si>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</si>
  <si>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</si>
  <si>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</si>
  <si>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</si>
  <si>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</si>
  <si>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</si>
  <si>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</si>
  <si>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</si>
  <si>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</si>
  <si>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</si>
  <si>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</si>
  <si>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</si>
  <si>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</si>
  <si>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</si>
  <si>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</si>
  <si>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</si>
  <si>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</si>
  <si>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</si>
  <si>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</si>
  <si>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</si>
  <si>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</si>
  <si>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</si>
  <si>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</si>
  <si>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</si>
  <si>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</si>
  <si>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</si>
  <si>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</si>
  <si>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</si>
  <si>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</si>
  <si>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</si>
  <si>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</si>
  <si>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</si>
  <si>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</si>
  <si>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</si>
  <si>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</si>
  <si>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</si>
  <si>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</si>
  <si>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</si>
  <si>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</si>
  <si>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</si>
  <si>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</si>
  <si>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</si>
  <si>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</si>
  <si>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</si>
  <si>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</si>
  <si>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</si>
  <si>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</si>
  <si>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</si>
  <si>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</si>
  <si>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</si>
  <si>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</si>
  <si>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</si>
  <si>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</si>
  <si>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</si>
  <si>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</si>
  <si>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</si>
  <si>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</si>
  <si>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</si>
  <si>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</si>
  <si>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</si>
  <si>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</si>
  <si>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</si>
  <si>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</si>
  <si>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</si>
  <si>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</si>
  <si>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</si>
  <si>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</si>
  <si>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</si>
  <si>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</si>
  <si>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</si>
  <si>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</si>
  <si>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</si>
  <si>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</si>
  <si>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</si>
  <si>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</si>
  <si>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</si>
  <si>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</si>
  <si>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</si>
  <si>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</si>
  <si>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</si>
  <si>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</si>
  <si>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</si>
  <si>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</si>
  <si>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</si>
  <si>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</si>
  <si>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</si>
  <si>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</si>
  <si>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</si>
  <si>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</si>
  <si>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</si>
  <si>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</si>
  <si>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</si>
  <si>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</si>
  <si>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</si>
  <si>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</si>
  <si>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</si>
  <si>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</si>
  <si>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</si>
  <si>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</si>
  <si>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</si>
  <si>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</si>
  <si>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</si>
  <si>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</si>
  <si>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</si>
  <si>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</si>
  <si>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</si>
  <si>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</si>
  <si>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</si>
  <si>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</si>
  <si>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</si>
  <si>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</si>
  <si>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</si>
  <si>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</si>
  <si>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</si>
  <si>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</si>
  <si>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</si>
  <si>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</si>
  <si>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</si>
  <si>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</si>
  <si>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</si>
  <si>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</si>
  <si>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</si>
  <si>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</si>
  <si>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</si>
  <si>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</si>
  <si>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</si>
  <si>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</si>
  <si>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</si>
  <si>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</si>
  <si>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</si>
  <si>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</si>
  <si>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</si>
  <si>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</si>
  <si>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</si>
  <si>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</si>
  <si>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</si>
  <si>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</si>
  <si>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</si>
  <si>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</si>
  <si>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</si>
  <si>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</si>
  <si>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</si>
  <si>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</si>
  <si>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</si>
  <si>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</si>
  <si>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</si>
  <si>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</si>
  <si>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</si>
  <si>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</si>
  <si>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</si>
  <si>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</si>
  <si>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</si>
  <si>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</si>
  <si>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</si>
  <si>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</si>
  <si>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</si>
  <si>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</si>
  <si>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</si>
  <si>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</si>
  <si>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</si>
  <si>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</si>
  <si>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</si>
  <si>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</si>
  <si>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</si>
  <si>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</si>
  <si>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</si>
  <si>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</si>
  <si>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</si>
  <si>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</si>
  <si>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</si>
  <si>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</si>
  <si>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</si>
  <si>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</si>
  <si>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</si>
  <si>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</si>
  <si>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</si>
  <si>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</si>
  <si>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</si>
  <si>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</si>
  <si>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</si>
  <si>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</si>
  <si>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</si>
  <si>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</si>
  <si>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</si>
  <si>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</si>
  <si>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</si>
  <si>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</si>
  <si>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</si>
  <si>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</si>
  <si>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</si>
  <si>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</si>
  <si>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</si>
  <si>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</si>
  <si>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</si>
  <si>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</si>
  <si>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</si>
  <si>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</si>
  <si>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</si>
  <si>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</si>
  <si>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</si>
  <si>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</si>
  <si>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</si>
  <si>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</si>
  <si>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</si>
  <si>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</si>
  <si>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</si>
  <si>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</si>
  <si>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</si>
  <si>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</si>
  <si>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</si>
  <si>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</si>
  <si>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</si>
  <si>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</si>
  <si>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</si>
  <si>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</si>
  <si>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</si>
  <si>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</si>
  <si>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</si>
  <si>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</si>
  <si>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</si>
  <si>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</si>
  <si>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</si>
  <si>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</si>
  <si>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</si>
  <si>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</si>
  <si>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</si>
  <si>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</si>
  <si>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</si>
  <si>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</si>
  <si>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</si>
  <si>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</si>
  <si>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</si>
  <si>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</si>
  <si>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</si>
  <si>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</si>
  <si>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</si>
  <si>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</si>
  <si>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</si>
  <si>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</si>
  <si>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</si>
  <si>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</si>
  <si>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</si>
  <si>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</si>
  <si>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</si>
  <si>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</si>
  <si>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</si>
  <si>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</si>
  <si>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</si>
  <si>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</si>
  <si>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</si>
  <si>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</si>
  <si>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</si>
  <si>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</si>
  <si>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</si>
  <si>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</si>
  <si>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</si>
  <si>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</si>
  <si>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</si>
  <si>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</si>
  <si>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</si>
  <si>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</si>
  <si>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</si>
  <si>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</si>
  <si>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</si>
  <si>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</si>
  <si>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</si>
  <si>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</si>
  <si>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</si>
  <si>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</si>
  <si>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</si>
  <si>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</si>
  <si>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</si>
  <si>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</si>
  <si>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</si>
  <si>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</si>
  <si>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</si>
  <si>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</si>
  <si>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</si>
  <si>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</si>
  <si>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</si>
  <si>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</si>
  <si>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</si>
  <si>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</si>
  <si>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</si>
  <si>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</si>
  <si>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</si>
  <si>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</si>
  <si>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</si>
  <si>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</si>
  <si>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</si>
  <si>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</si>
  <si>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</si>
  <si>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</si>
  <si>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</si>
  <si>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</si>
  <si>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</si>
  <si>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</si>
  <si>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</si>
  <si>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</si>
  <si>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</si>
  <si>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</si>
  <si>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</si>
  <si>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</si>
  <si>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</si>
  <si>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</si>
  <si>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</si>
  <si>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</si>
  <si>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</si>
  <si>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</si>
  <si>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</si>
  <si>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</si>
  <si>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</si>
  <si>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</si>
  <si>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</si>
  <si>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</si>
  <si>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</si>
  <si>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</si>
  <si>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</si>
  <si>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</si>
  <si>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</si>
  <si>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</si>
  <si>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</si>
  <si>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</si>
  <si>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</si>
  <si>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</si>
  <si>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</si>
  <si>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</si>
  <si>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</si>
  <si>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</si>
  <si>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</si>
  <si>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</si>
  <si>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</si>
  <si>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</si>
  <si>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</si>
  <si>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</si>
  <si>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</si>
  <si>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</si>
  <si>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</si>
  <si>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</si>
  <si>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</si>
  <si>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</si>
  <si>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</si>
  <si>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</si>
  <si>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</si>
  <si>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</si>
  <si>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</si>
  <si>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</si>
  <si>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</si>
  <si>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</si>
  <si>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</si>
  <si>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</si>
  <si>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</si>
  <si>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</si>
  <si>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</si>
  <si>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</si>
  <si>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</si>
  <si>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</si>
  <si>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</si>
  <si>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</si>
  <si>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</si>
  <si>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</si>
  <si>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</si>
  <si>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</si>
  <si>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</si>
  <si>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</si>
  <si>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</si>
  <si>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</si>
  <si>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</si>
  <si>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</si>
  <si>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</si>
  <si>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</si>
  <si>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</si>
  <si>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</si>
  <si>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</si>
  <si>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</si>
  <si>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</si>
  <si>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</si>
  <si>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</si>
  <si>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</si>
  <si>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</si>
  <si>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</si>
  <si>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</si>
  <si>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</si>
  <si>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</si>
  <si>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</si>
  <si>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</si>
  <si>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</si>
  <si>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</si>
  <si>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</si>
  <si>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</si>
  <si>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</si>
  <si>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</si>
  <si>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</si>
  <si>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</si>
  <si>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</si>
  <si>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</si>
  <si>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</si>
  <si>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</si>
  <si>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</si>
  <si>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</si>
  <si>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</si>
  <si>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</si>
  <si>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</si>
  <si>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</si>
  <si>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</si>
  <si>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</si>
  <si>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</si>
  <si>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</si>
  <si>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</si>
  <si>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</si>
  <si>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</si>
  <si>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</si>
  <si>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</si>
  <si>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</si>
  <si>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</si>
  <si>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</si>
  <si>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</si>
  <si>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</si>
  <si>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</si>
  <si>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</si>
  <si>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</si>
  <si>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</si>
  <si>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</si>
  <si>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</si>
  <si>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</si>
  <si>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</si>
  <si>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</si>
  <si>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</si>
  <si>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</si>
  <si>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</si>
  <si>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</si>
  <si>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</si>
  <si>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</si>
  <si>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</si>
  <si>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</si>
  <si>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</si>
  <si>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</si>
  <si>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</si>
  <si>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</si>
  <si>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</si>
  <si>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</si>
  <si>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</si>
  <si>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</si>
  <si>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</si>
  <si>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</si>
  <si>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</si>
  <si>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</si>
  <si>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</si>
  <si>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</si>
  <si>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</si>
  <si>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</si>
  <si>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</si>
  <si>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</si>
  <si>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</si>
  <si>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</si>
  <si>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</si>
  <si>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</si>
  <si>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</si>
  <si>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</si>
  <si>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</si>
  <si>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</si>
  <si>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</si>
  <si>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</si>
  <si>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</si>
  <si>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</si>
  <si>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</si>
  <si>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</si>
  <si>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</si>
  <si>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</si>
  <si>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</si>
  <si>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</si>
  <si>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</si>
  <si>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</si>
  <si>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</si>
  <si>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</si>
  <si>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</si>
  <si>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</si>
  <si>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</si>
  <si>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</si>
  <si>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</si>
  <si>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</si>
  <si>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</si>
  <si>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</si>
  <si>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</si>
  <si>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</si>
  <si>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</si>
  <si>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</si>
  <si>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</si>
  <si>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</si>
  <si>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</si>
  <si>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</si>
  <si>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</si>
  <si>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</si>
  <si>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</si>
  <si>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</si>
  <si>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</si>
  <si>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</si>
  <si>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</si>
  <si>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</si>
  <si>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</si>
  <si>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</si>
  <si>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</si>
  <si>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</si>
  <si>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</si>
  <si>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</si>
  <si>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</si>
  <si>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</si>
  <si>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</si>
  <si>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</si>
  <si>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</si>
  <si>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</si>
  <si>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</si>
  <si>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</si>
  <si>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</si>
  <si>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</si>
  <si>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</si>
  <si>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</si>
  <si>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</si>
  <si>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</si>
  <si>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</si>
  <si>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</si>
  <si>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</si>
  <si>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</si>
  <si>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</si>
  <si>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</si>
  <si>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</si>
  <si>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</si>
  <si>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</si>
  <si>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</si>
  <si>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</si>
  <si>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</si>
  <si>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</si>
  <si>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</si>
  <si>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</si>
  <si>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</si>
  <si>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</si>
  <si>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</si>
  <si>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</si>
  <si>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</si>
  <si>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</si>
  <si>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</si>
  <si>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</si>
  <si>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</si>
  <si>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</si>
  <si>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</si>
  <si>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</si>
  <si>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</si>
  <si>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</si>
  <si>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</si>
  <si>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</si>
  <si>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</si>
  <si>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</si>
  <si>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</si>
  <si>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</si>
  <si>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</si>
  <si>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</si>
  <si>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</si>
  <si>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</si>
  <si>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</si>
  <si>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</si>
  <si>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</si>
  <si>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</si>
  <si>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</si>
  <si>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</si>
  <si>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</si>
  <si>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</si>
  <si>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</si>
  <si>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</si>
  <si>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</si>
  <si>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</si>
  <si>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</si>
  <si>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</si>
  <si>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</si>
  <si>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</si>
  <si>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</si>
  <si>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</si>
  <si>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</si>
  <si>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</si>
  <si>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</si>
  <si>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</si>
  <si>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</si>
  <si>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</si>
  <si>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</si>
  <si>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</si>
  <si>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</si>
  <si>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</si>
  <si>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</si>
  <si>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</si>
  <si>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</si>
  <si>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</si>
  <si>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</si>
  <si>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</si>
  <si>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</si>
  <si>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</si>
  <si>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</si>
  <si>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</si>
  <si>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</si>
  <si>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</si>
  <si>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</si>
  <si>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</si>
  <si>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</si>
  <si>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</si>
  <si>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</si>
  <si>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</si>
  <si>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</si>
  <si>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</si>
  <si>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</si>
  <si>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</si>
  <si>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</si>
  <si>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</si>
  <si>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</si>
  <si>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</si>
  <si>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</si>
  <si>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</si>
  <si>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</si>
  <si>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</si>
  <si>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</si>
  <si>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</si>
  <si>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</si>
  <si>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</si>
  <si>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</si>
  <si>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</si>
  <si>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</si>
  <si>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</si>
  <si>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</si>
  <si>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</si>
  <si>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</si>
  <si>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</si>
  <si>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</si>
  <si>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</si>
  <si>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</si>
  <si>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</si>
  <si>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</si>
  <si>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</si>
  <si>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</si>
  <si>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</si>
  <si>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</si>
  <si>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</si>
  <si>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</si>
  <si>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</si>
  <si>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</si>
  <si>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</si>
  <si>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</si>
  <si>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</si>
  <si>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</si>
  <si>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</si>
  <si>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</si>
  <si>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</si>
  <si>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</si>
  <si>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</si>
  <si>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</si>
  <si>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</si>
  <si>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</si>
  <si>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</si>
  <si>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</si>
  <si>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</si>
  <si>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</si>
  <si>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</si>
  <si>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</si>
  <si>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</si>
  <si>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</si>
  <si>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</si>
  <si>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</si>
  <si>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</si>
  <si>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</si>
  <si>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</si>
  <si>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</si>
  <si>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</si>
  <si>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</si>
  <si>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</si>
  <si>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</si>
  <si>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</si>
  <si>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</si>
  <si>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</si>
  <si>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</si>
  <si>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</si>
  <si>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</si>
  <si>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</si>
  <si>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</si>
  <si>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</si>
  <si>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</si>
  <si>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</si>
  <si>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</si>
  <si>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</si>
  <si>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</si>
  <si>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</si>
  <si>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</si>
  <si>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</si>
  <si>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</si>
  <si>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</si>
  <si>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</si>
  <si>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</si>
  <si>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</si>
  <si>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</si>
  <si>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</si>
  <si>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</si>
  <si>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</si>
  <si>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</si>
  <si>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</si>
  <si>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</si>
  <si>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</si>
  <si>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</si>
  <si>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</si>
  <si>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</si>
  <si>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</si>
  <si>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</si>
  <si>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</si>
  <si>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</si>
  <si>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</si>
  <si>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</si>
  <si>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</si>
  <si>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</si>
  <si>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</si>
  <si>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</si>
  <si>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</si>
  <si>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</si>
  <si>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</si>
  <si>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</si>
  <si>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</si>
  <si>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</si>
  <si>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</si>
  <si>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</si>
  <si>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</si>
  <si>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</si>
  <si>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</si>
  <si>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</si>
  <si>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</si>
  <si>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</si>
  <si>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</si>
  <si>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</si>
  <si>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</si>
  <si>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</si>
  <si>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</si>
  <si>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</si>
  <si>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</si>
  <si>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</si>
  <si>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</si>
  <si>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</si>
  <si>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</si>
  <si>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</si>
  <si>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</si>
  <si>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</si>
  <si>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</si>
  <si>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</si>
  <si>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</si>
  <si>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</si>
  <si>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</si>
  <si>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</si>
  <si>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</si>
  <si>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</si>
  <si>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</si>
  <si>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</si>
  <si>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</si>
  <si>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</si>
  <si>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</si>
  <si>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</si>
  <si>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</si>
  <si>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</si>
  <si>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</si>
  <si>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</si>
  <si>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</si>
  <si>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</si>
  <si>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</si>
  <si>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</si>
  <si>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</si>
  <si>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</si>
  <si>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</si>
  <si>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</si>
  <si>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</si>
  <si>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</si>
  <si>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</si>
  <si>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</si>
  <si>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</si>
  <si>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</si>
  <si>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</si>
  <si>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</si>
  <si>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</si>
  <si>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</si>
  <si>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</si>
  <si>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</si>
  <si>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</si>
  <si>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</si>
  <si>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</si>
  <si>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</si>
  <si>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</si>
  <si>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</si>
  <si>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</si>
  <si>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</si>
  <si>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</si>
  <si>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</si>
  <si>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</si>
  <si>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</si>
  <si>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</si>
  <si>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</si>
  <si>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</si>
  <si>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</si>
  <si>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</si>
  <si>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</si>
  <si>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</si>
  <si>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</si>
  <si>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</si>
  <si>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</si>
  <si>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</si>
  <si>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</si>
  <si>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</si>
  <si>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</si>
  <si>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</si>
  <si>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</si>
  <si>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</si>
  <si>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</si>
  <si>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</si>
  <si>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</si>
  <si>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</si>
  <si>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</si>
  <si>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</si>
  <si>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</si>
  <si>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</si>
  <si>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</si>
  <si>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</si>
  <si>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</si>
  <si>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</si>
  <si>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</si>
  <si>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</si>
  <si>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</si>
  <si>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</si>
  <si>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</si>
  <si>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</si>
  <si>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</si>
  <si>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</si>
  <si>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</si>
  <si>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</si>
  <si>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</si>
  <si>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</si>
  <si>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</si>
  <si>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</si>
  <si>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</si>
  <si>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</si>
  <si>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</si>
  <si>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</si>
  <si>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</si>
  <si>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</si>
  <si>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</si>
  <si>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</si>
  <si>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</si>
  <si>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</si>
  <si>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</si>
  <si>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</si>
  <si>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</si>
  <si>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</si>
  <si>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</si>
  <si>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</si>
  <si>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</si>
  <si>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</si>
  <si>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</si>
  <si>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</si>
  <si>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</si>
  <si>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</si>
  <si>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</si>
  <si>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</si>
  <si>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</si>
  <si>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</si>
  <si>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</si>
  <si>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</si>
  <si>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</si>
  <si>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</si>
  <si>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</si>
  <si>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</si>
  <si>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</si>
  <si>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</si>
  <si>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</si>
  <si>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</si>
  <si>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</si>
  <si>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</si>
  <si>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</si>
  <si>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</si>
  <si>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</si>
  <si>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</si>
  <si>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</si>
  <si>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</si>
  <si>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</si>
  <si>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</si>
  <si>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</si>
  <si>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</si>
  <si>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</si>
  <si>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</si>
  <si>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</si>
  <si>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</si>
  <si>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</si>
  <si>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</si>
  <si>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</si>
  <si>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</si>
  <si>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</si>
  <si>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</si>
  <si>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</si>
  <si>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</si>
  <si>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</si>
  <si>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</si>
  <si>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</si>
  <si>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</si>
  <si>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</si>
  <si>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</si>
  <si>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</si>
  <si>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</si>
  <si>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</si>
  <si>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</si>
  <si>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</si>
  <si>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</si>
  <si>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</si>
  <si>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</si>
  <si>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</si>
  <si>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</si>
  <si>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</si>
  <si>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</si>
  <si>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</si>
  <si>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</si>
  <si>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</si>
  <si>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</si>
  <si>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</si>
  <si>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</si>
  <si>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</si>
  <si>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</si>
  <si>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</si>
  <si>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</si>
  <si>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</si>
  <si>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</si>
  <si>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</si>
  <si>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</si>
  <si>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</si>
  <si>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</si>
  <si>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</si>
  <si>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</si>
  <si>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</si>
  <si>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</si>
  <si>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</si>
  <si>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</si>
  <si>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</si>
  <si>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</si>
  <si>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</si>
  <si>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</si>
  <si>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</si>
  <si>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</si>
  <si>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</si>
  <si>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</si>
  <si>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</si>
  <si>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</si>
  <si>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</si>
  <si>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</si>
  <si>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</si>
  <si>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</si>
  <si>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</si>
  <si>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</si>
  <si>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</si>
  <si>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</si>
  <si>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</si>
  <si>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</si>
  <si>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</si>
  <si>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</si>
  <si>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</si>
  <si>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</si>
  <si>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</si>
  <si>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</si>
  <si>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</si>
  <si>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</si>
  <si>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</si>
  <si>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</si>
  <si>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</si>
  <si>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</si>
  <si>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</si>
  <si>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</si>
  <si>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</si>
  <si>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</si>
  <si>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</si>
  <si>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</si>
  <si>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</si>
  <si>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</si>
  <si>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</si>
  <si>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</si>
  <si>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</si>
  <si>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</si>
  <si>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</si>
  <si>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</si>
  <si>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</si>
  <si>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</si>
  <si>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</si>
  <si>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</si>
  <si>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</si>
  <si>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</si>
  <si>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</si>
  <si>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</si>
  <si>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</si>
  <si>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</si>
  <si>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</si>
  <si>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</si>
  <si>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</si>
  <si>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</si>
  <si>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</si>
  <si>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</si>
  <si>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</si>
  <si>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</si>
  <si>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</si>
  <si>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</si>
  <si>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</si>
  <si>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</si>
  <si>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</si>
  <si>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</si>
  <si>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</si>
  <si>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</si>
  <si>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</si>
  <si>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</si>
  <si>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</si>
  <si>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</si>
  <si>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</si>
  <si>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</si>
  <si>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</si>
  <si>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</si>
  <si>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</si>
  <si>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</si>
  <si>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</si>
  <si>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</si>
  <si>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</si>
  <si>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</si>
  <si>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</si>
  <si>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</si>
  <si>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</si>
  <si>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</si>
  <si>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</si>
  <si>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</si>
  <si>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</si>
  <si>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</si>
  <si>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</si>
  <si>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</si>
  <si>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</si>
  <si>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</si>
  <si>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</si>
  <si>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</si>
  <si>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</si>
  <si>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</si>
  <si>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</si>
  <si>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</si>
  <si>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</si>
  <si>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</si>
  <si>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</si>
  <si>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</si>
  <si>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</si>
  <si>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</si>
  <si>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</si>
  <si>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</si>
  <si>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</si>
  <si>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</si>
  <si>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</si>
  <si>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</si>
  <si>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</si>
  <si>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</si>
  <si>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</si>
  <si>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</si>
  <si>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</si>
  <si>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</si>
  <si>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</si>
  <si>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</si>
  <si>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</si>
  <si>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</si>
  <si>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</si>
  <si>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</si>
  <si>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</si>
  <si>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</si>
  <si>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</si>
  <si>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</si>
  <si>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</si>
  <si>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</si>
  <si>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</si>
  <si>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</si>
  <si>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</si>
  <si>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</si>
  <si>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</si>
  <si>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</si>
  <si>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</si>
  <si>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</si>
  <si>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</si>
  <si>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</si>
  <si>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</si>
  <si>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</si>
  <si>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</si>
  <si>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</si>
  <si>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</si>
  <si>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</si>
  <si>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</si>
  <si>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</si>
  <si>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</si>
  <si>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</si>
  <si>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</si>
  <si>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</si>
  <si>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</si>
  <si>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</si>
  <si>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</si>
  <si>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</si>
  <si>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</si>
  <si>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</si>
  <si>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</si>
  <si>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</si>
  <si>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</si>
  <si>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</si>
  <si>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</si>
  <si>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</si>
  <si>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</si>
  <si>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</si>
  <si>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</si>
  <si>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</si>
  <si>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</si>
  <si>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</si>
  <si>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</si>
  <si>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</si>
  <si>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</si>
  <si>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</si>
  <si>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</si>
  <si>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</si>
  <si>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</si>
  <si>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</si>
  <si>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</si>
  <si>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</si>
  <si>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</si>
  <si>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</si>
  <si>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</si>
  <si>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</si>
  <si>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</si>
  <si>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</si>
  <si>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</si>
  <si>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</si>
  <si>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</si>
  <si>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</si>
  <si>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</si>
  <si>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</si>
  <si>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</si>
  <si>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</si>
  <si>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</si>
  <si>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</si>
  <si>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</si>
  <si>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</si>
  <si>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</si>
  <si>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</si>
  <si>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</si>
  <si>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</si>
  <si>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</si>
  <si>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</si>
  <si>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</si>
  <si>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</si>
  <si>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</si>
  <si>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</si>
  <si>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</si>
  <si>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</si>
  <si>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</si>
  <si>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</si>
  <si>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</si>
  <si>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</si>
  <si>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</si>
  <si>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</si>
  <si>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</si>
  <si>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</si>
  <si>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</si>
  <si>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</si>
  <si>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</si>
  <si>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</si>
  <si>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</si>
  <si>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</si>
  <si>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</si>
  <si>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</si>
  <si>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</si>
  <si>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</si>
  <si>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</si>
  <si>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</si>
  <si>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</si>
  <si>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</si>
  <si>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</si>
  <si>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</si>
  <si>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</si>
  <si>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</si>
  <si>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</si>
  <si>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</si>
  <si>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</si>
  <si>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</si>
  <si>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</si>
  <si>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</si>
  <si>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</si>
  <si>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</si>
  <si>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</si>
  <si>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</si>
  <si>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</si>
  <si>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</si>
  <si>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</si>
  <si>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</si>
  <si>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</si>
  <si>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</si>
  <si>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</si>
  <si>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</si>
  <si>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</si>
  <si>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</si>
  <si>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</si>
  <si>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</si>
  <si>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</si>
  <si>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</si>
  <si>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</si>
  <si>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</si>
  <si>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</si>
  <si>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</si>
  <si>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</si>
  <si>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</si>
  <si>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</si>
  <si>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</si>
  <si>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</si>
  <si>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</si>
  <si>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</si>
  <si>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</si>
  <si>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</si>
  <si>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</si>
  <si>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</si>
  <si>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</si>
  <si>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</si>
  <si>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</si>
  <si>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</si>
  <si>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</si>
  <si>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</si>
  <si>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</si>
  <si>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</si>
  <si>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</si>
  <si>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</si>
  <si>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</si>
  <si>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</si>
  <si>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</si>
  <si>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</si>
  <si>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</si>
  <si>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</si>
  <si>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</si>
  <si>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</si>
  <si>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</si>
  <si>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</si>
  <si>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</si>
  <si>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</si>
  <si>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</si>
  <si>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</si>
  <si>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</si>
  <si>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</si>
  <si>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</si>
  <si>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</si>
  <si>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</si>
  <si>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</si>
  <si>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</si>
  <si>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</si>
  <si>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</si>
  <si>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</si>
  <si>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</si>
  <si>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</si>
  <si>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</si>
  <si>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</si>
  <si>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</si>
  <si>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</si>
  <si>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</si>
  <si>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</si>
  <si>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</si>
  <si>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</si>
  <si>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</si>
  <si>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</si>
  <si>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</si>
  <si>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</si>
  <si>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</si>
  <si>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</si>
  <si>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</si>
  <si>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</si>
  <si>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</si>
  <si>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</si>
  <si>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</si>
  <si>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</si>
  <si>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</si>
  <si>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</si>
  <si>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</si>
  <si>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</si>
  <si>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</si>
  <si>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</si>
  <si>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</si>
  <si>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</si>
  <si>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</si>
  <si>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</si>
  <si>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</si>
  <si>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</si>
  <si>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</si>
  <si>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</si>
  <si>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</si>
  <si>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</si>
  <si>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</si>
  <si>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</si>
  <si>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</si>
  <si>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</si>
  <si>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</si>
  <si>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</si>
  <si>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</si>
  <si>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</si>
  <si>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</si>
  <si>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</si>
  <si>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</si>
  <si>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</si>
  <si>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</si>
  <si>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</si>
  <si>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</si>
  <si>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</si>
  <si>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</si>
  <si>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</si>
  <si>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</si>
  <si>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</si>
  <si>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</si>
  <si>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</si>
  <si>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</si>
  <si>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</si>
  <si>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</si>
  <si>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</si>
  <si>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</si>
  <si>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</si>
  <si>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</si>
  <si>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</si>
  <si>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</si>
  <si>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</si>
  <si>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</si>
  <si>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</si>
  <si>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</si>
  <si>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</si>
  <si>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</si>
  <si>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</si>
  <si>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</si>
  <si>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</si>
  <si>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</si>
  <si>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</si>
  <si>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</si>
  <si>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</si>
  <si>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</si>
  <si>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</si>
  <si>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</si>
  <si>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</si>
  <si>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</si>
  <si>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</si>
  <si>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</si>
  <si>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</si>
  <si>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</si>
  <si>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</si>
  <si>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</si>
  <si>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</si>
  <si>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</si>
  <si>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</si>
  <si>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</si>
  <si>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</si>
  <si>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</si>
  <si>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</si>
  <si>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</si>
  <si>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</si>
  <si>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</si>
  <si>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</si>
  <si>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</si>
  <si>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</si>
  <si>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</si>
  <si>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</si>
  <si>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</si>
  <si>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</si>
  <si>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</si>
  <si>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</si>
  <si>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</si>
  <si>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</si>
  <si>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</si>
  <si>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</si>
  <si>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</si>
  <si>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</si>
  <si>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</si>
  <si>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</si>
  <si>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</si>
  <si>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</si>
  <si>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</si>
  <si>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</si>
  <si>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</si>
  <si>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</si>
  <si>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</si>
  <si>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</si>
  <si>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</si>
  <si>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</si>
  <si>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</si>
  <si>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</si>
  <si>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</si>
  <si>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</si>
  <si>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</si>
  <si>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</si>
  <si>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</si>
  <si>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</si>
  <si>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</si>
  <si>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</si>
  <si>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</si>
  <si>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</si>
  <si>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</si>
  <si>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</si>
  <si>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</si>
  <si>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</si>
  <si>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</si>
  <si>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</si>
  <si>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</si>
  <si>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</si>
  <si>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</si>
  <si>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</si>
  <si>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</si>
  <si>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</si>
  <si>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</si>
  <si>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</si>
  <si>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</si>
  <si>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</si>
  <si>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</si>
  <si>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</si>
  <si>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</si>
  <si>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</si>
  <si>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</si>
  <si>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</si>
  <si>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</si>
  <si>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</si>
  <si>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</si>
  <si>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</si>
  <si>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</si>
  <si>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</si>
  <si>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</si>
  <si>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</si>
  <si>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</si>
  <si>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</si>
  <si>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</si>
  <si>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</si>
  <si>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</si>
  <si>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</si>
  <si>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</si>
  <si>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</si>
  <si>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</si>
  <si>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</si>
  <si>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</si>
  <si>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</si>
  <si>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</si>
  <si>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</si>
  <si>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</si>
  <si>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</si>
  <si>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</si>
  <si>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</si>
  <si>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</si>
  <si>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</si>
  <si>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</si>
  <si>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</si>
  <si>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</si>
  <si>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</si>
  <si>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</si>
  <si>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</si>
  <si>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</si>
  <si>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</si>
  <si>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</si>
  <si>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</si>
  <si>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</si>
  <si>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</si>
  <si>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</si>
  <si>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</si>
  <si>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</si>
  <si>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</si>
  <si>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</si>
  <si>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</si>
  <si>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</si>
  <si>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</si>
  <si>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</si>
  <si>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</si>
  <si>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</si>
  <si>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</si>
  <si>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</si>
  <si>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</si>
  <si>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</si>
  <si>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</si>
  <si>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</si>
  <si>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</si>
  <si>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</si>
  <si>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</si>
  <si>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</si>
  <si>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</si>
  <si>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</si>
  <si>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</si>
  <si>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</si>
  <si>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</si>
  <si>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</si>
  <si>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</si>
  <si>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</si>
  <si>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</si>
  <si>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</si>
  <si>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</si>
  <si>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</si>
  <si>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</si>
  <si>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</si>
  <si>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</si>
  <si>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</si>
  <si>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</si>
  <si>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</si>
  <si>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</si>
  <si>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</si>
  <si>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</si>
  <si>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</si>
  <si>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</si>
  <si>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</si>
  <si>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</si>
  <si>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</si>
  <si>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</si>
  <si>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</si>
  <si>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</si>
  <si>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</si>
  <si>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</si>
  <si>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</si>
  <si>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</si>
  <si>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</si>
  <si>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</si>
  <si>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</si>
  <si>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</si>
  <si>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</si>
  <si>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</si>
  <si>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</si>
  <si>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</si>
  <si>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</si>
  <si>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</si>
  <si>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</si>
  <si>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</si>
  <si>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</si>
  <si>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</si>
  <si>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</si>
  <si>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</si>
  <si>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</si>
  <si>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</si>
  <si>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</si>
  <si>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</si>
  <si>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</si>
  <si>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</si>
  <si>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</si>
  <si>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</si>
  <si>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</si>
  <si>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</si>
  <si>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</si>
  <si>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</si>
  <si>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</si>
  <si>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</si>
  <si>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</si>
  <si>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</si>
  <si>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</si>
  <si>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</si>
  <si>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</si>
  <si>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</si>
  <si>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</si>
  <si>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</si>
  <si>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</si>
  <si>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</si>
  <si>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</si>
  <si>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</si>
  <si>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</si>
  <si>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</si>
  <si>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</si>
  <si>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</si>
  <si>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</si>
  <si>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</si>
  <si>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</si>
  <si>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</si>
  <si>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</si>
  <si>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</si>
  <si>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</si>
  <si>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</si>
  <si>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</si>
  <si>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</si>
  <si>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</si>
  <si>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</si>
  <si>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</si>
  <si>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</si>
  <si>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</si>
  <si>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</si>
  <si>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</si>
  <si>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</si>
  <si>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</si>
  <si>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</si>
  <si>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</si>
  <si>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</si>
  <si>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</si>
  <si>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</si>
  <si>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</si>
  <si>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</si>
  <si>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</si>
  <si>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</si>
  <si>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</si>
  <si>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</si>
  <si>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</si>
  <si>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</si>
  <si>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</si>
  <si>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</si>
  <si>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</si>
  <si>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</si>
  <si>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</si>
  <si>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</si>
  <si>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</si>
  <si>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</si>
  <si>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</si>
  <si>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</si>
  <si>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</si>
  <si>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</si>
  <si>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</si>
  <si>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</si>
  <si>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</si>
  <si>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</si>
  <si>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</si>
  <si>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</si>
  <si>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</si>
  <si>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</si>
  <si>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</si>
  <si>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</si>
  <si>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</si>
  <si>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</si>
  <si>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</si>
  <si>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</si>
  <si>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</si>
  <si>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</si>
  <si>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</si>
  <si>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</si>
  <si>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</si>
  <si>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</si>
  <si>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</si>
  <si>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</si>
  <si>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</si>
  <si>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</si>
  <si>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</si>
  <si>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</si>
  <si>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</si>
  <si>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</si>
  <si>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</si>
  <si>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</si>
  <si>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</si>
  <si>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</si>
  <si>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</si>
  <si>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</si>
  <si>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</si>
  <si>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</si>
  <si>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</si>
  <si>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</si>
  <si>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</si>
  <si>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</si>
  <si>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</si>
  <si>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</si>
  <si>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</si>
  <si>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</si>
  <si>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</si>
  <si>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</si>
  <si>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</si>
  <si>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</si>
  <si>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</si>
  <si>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</si>
  <si>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</si>
  <si>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</si>
  <si>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</si>
  <si>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</si>
  <si>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</si>
  <si>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</si>
  <si>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</si>
  <si>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</si>
  <si>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</si>
  <si>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</si>
  <si>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</si>
  <si>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</si>
  <si>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</si>
  <si>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</si>
  <si>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</si>
  <si>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</si>
  <si>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</si>
  <si>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</si>
  <si>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</si>
  <si>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</si>
  <si>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</si>
  <si>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</si>
  <si>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</si>
  <si>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</si>
  <si>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</si>
  <si>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</si>
  <si>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</si>
  <si>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</si>
  <si>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</si>
  <si>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</si>
  <si>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</si>
  <si>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</si>
  <si>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</si>
  <si>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</si>
  <si>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</si>
  <si>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</si>
  <si>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</si>
  <si>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</si>
  <si>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</si>
  <si>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</si>
  <si>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</si>
  <si>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</si>
  <si>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</si>
  <si>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</si>
  <si>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</si>
  <si>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</si>
  <si>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</si>
  <si>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</si>
  <si>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</si>
  <si>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</si>
  <si>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</si>
  <si>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</si>
  <si>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</si>
  <si>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</si>
  <si>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</si>
  <si>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</si>
  <si>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</si>
  <si>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</si>
  <si>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</si>
  <si>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</si>
  <si>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</si>
  <si>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</si>
  <si>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</si>
  <si>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</si>
  <si>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</si>
  <si>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</si>
  <si>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</si>
  <si>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</si>
  <si>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</si>
  <si>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</si>
  <si>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</si>
  <si>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</si>
  <si>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</si>
  <si>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</si>
  <si>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</si>
  <si>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</si>
  <si>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</si>
  <si>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</si>
  <si>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</si>
  <si>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</si>
  <si>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</si>
  <si>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</si>
  <si>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</si>
  <si>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</si>
  <si>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</si>
  <si>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</si>
  <si>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</si>
  <si>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</si>
  <si>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</si>
  <si>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</si>
  <si>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</si>
  <si>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</si>
  <si>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</si>
  <si>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</si>
  <si>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</si>
  <si>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</si>
  <si>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</si>
  <si>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</si>
  <si>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</si>
  <si>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</si>
  <si>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</si>
  <si>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</si>
  <si>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</si>
  <si>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</si>
  <si>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</si>
  <si>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</si>
  <si>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</si>
  <si>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</si>
  <si>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</si>
  <si>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</si>
  <si>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</si>
  <si>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</si>
  <si>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</si>
  <si>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</si>
  <si>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</si>
  <si>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</si>
  <si>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</si>
  <si>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</si>
  <si>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</si>
  <si>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</si>
  <si>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</si>
  <si>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</si>
  <si>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</si>
  <si>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</si>
  <si>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</si>
  <si>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</si>
  <si>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</si>
  <si>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</si>
  <si>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</si>
  <si>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</si>
  <si>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</si>
  <si>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</si>
  <si>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</si>
  <si>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</si>
  <si>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</si>
  <si>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</si>
  <si>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</si>
  <si>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</si>
  <si>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</si>
  <si>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</si>
  <si>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</si>
  <si>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</si>
  <si>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</si>
  <si>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</si>
  <si>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</si>
  <si>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</si>
  <si>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</si>
  <si>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</si>
  <si>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</si>
  <si>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</si>
  <si>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</si>
  <si>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</si>
  <si>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</si>
  <si>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</si>
  <si>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</si>
  <si>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</si>
  <si>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</si>
  <si>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</si>
  <si>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</si>
  <si>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</si>
  <si>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</si>
  <si>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</si>
  <si>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</si>
  <si>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</si>
  <si>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</si>
  <si>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</si>
  <si>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</si>
  <si>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</si>
  <si>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</si>
  <si>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</si>
  <si>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</si>
  <si>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</si>
  <si>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</si>
  <si>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</si>
  <si>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</si>
  <si>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</si>
  <si>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</si>
  <si>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</si>
  <si>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</si>
  <si>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</si>
  <si>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</si>
  <si>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</si>
  <si>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</si>
  <si>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</si>
  <si>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</si>
  <si>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</si>
  <si>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</si>
  <si>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</si>
  <si>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</si>
  <si>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</si>
  <si>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</si>
  <si>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</si>
  <si>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</si>
  <si>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</si>
  <si>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</si>
  <si>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</si>
  <si>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</si>
  <si>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</si>
  <si>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</si>
  <si>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</si>
  <si>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</si>
  <si>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</si>
  <si>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</si>
  <si>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</si>
  <si>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</si>
  <si>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</si>
  <si>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</si>
  <si>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</si>
  <si>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</si>
  <si>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</si>
  <si>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</si>
  <si>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</si>
  <si>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</si>
  <si>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</si>
  <si>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</si>
  <si>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</si>
  <si>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</si>
  <si>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</si>
  <si>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</si>
  <si>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</si>
  <si>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</si>
  <si>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</si>
  <si>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</si>
  <si>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</si>
  <si>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</si>
  <si>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</si>
  <si>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</si>
  <si>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</si>
  <si>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</si>
  <si>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</si>
  <si>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</si>
  <si>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</si>
  <si>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</si>
  <si>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</si>
  <si>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</si>
  <si>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</si>
  <si>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</si>
  <si>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</si>
  <si>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</si>
  <si>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</si>
  <si>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</si>
  <si>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</si>
  <si>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</si>
  <si>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</si>
  <si>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</si>
  <si>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</si>
  <si>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</si>
  <si>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</si>
  <si>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</si>
  <si>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</si>
  <si>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</si>
  <si>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</si>
  <si>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</si>
  <si>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</si>
  <si>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</si>
  <si>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</si>
  <si>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</si>
  <si>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</si>
  <si>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</si>
  <si>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</si>
  <si>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</si>
  <si>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</si>
  <si>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</si>
  <si>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</si>
  <si>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</si>
  <si>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</si>
  <si>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</si>
  <si>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</si>
  <si>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</si>
  <si>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</si>
  <si>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</si>
  <si>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</si>
  <si>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</si>
  <si>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</si>
  <si>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</si>
  <si>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</si>
  <si>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</si>
  <si>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</si>
  <si>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</si>
  <si>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</si>
  <si>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</si>
  <si>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</si>
  <si>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</si>
  <si>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</si>
  <si>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</si>
  <si>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</si>
  <si>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</si>
  <si>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</si>
  <si>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</si>
  <si>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</si>
  <si>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</si>
  <si>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</si>
  <si>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</si>
  <si>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</si>
  <si>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</si>
  <si>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</si>
  <si>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</si>
  <si>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</si>
  <si>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</si>
  <si>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</si>
  <si>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</si>
  <si>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</si>
  <si>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</si>
  <si>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</si>
  <si>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</si>
  <si>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</si>
  <si>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</si>
  <si>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</si>
  <si>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</si>
  <si>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</si>
  <si>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</si>
  <si>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</si>
  <si>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</si>
  <si>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</si>
  <si>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</si>
  <si>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</si>
  <si>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</si>
  <si>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</si>
  <si>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</si>
  <si>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</si>
  <si>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</si>
  <si>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</si>
  <si>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</si>
  <si>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</si>
  <si>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</si>
  <si>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</si>
  <si>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</si>
  <si>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</si>
  <si>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</si>
  <si>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</si>
  <si>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</si>
  <si>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</si>
  <si>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</si>
  <si>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</si>
  <si>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</si>
  <si>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</si>
  <si>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</si>
  <si>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</si>
  <si>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</si>
  <si>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</si>
  <si>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</si>
  <si>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</si>
  <si>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</si>
  <si>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</si>
  <si>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</si>
  <si>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</si>
  <si>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</si>
  <si>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</si>
  <si>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</si>
  <si>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</si>
  <si>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</si>
  <si>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</si>
  <si>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</si>
  <si>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</si>
  <si>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</si>
  <si>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</si>
  <si>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</si>
  <si>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</si>
  <si>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</si>
  <si>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</si>
  <si>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</si>
  <si>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</si>
  <si>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</si>
  <si>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</si>
  <si>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</si>
  <si>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</si>
  <si>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</si>
  <si>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</si>
  <si>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</si>
  <si>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</si>
  <si>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</si>
  <si>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</si>
  <si>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</si>
  <si>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</si>
  <si>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</si>
  <si>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</si>
  <si>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</si>
  <si>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</si>
  <si>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</si>
  <si>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</si>
  <si>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</si>
  <si>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</si>
  <si>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</si>
  <si>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</si>
  <si>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</si>
  <si>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</si>
  <si>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</si>
  <si>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</si>
  <si>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</si>
  <si>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</si>
  <si>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</si>
  <si>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</si>
  <si>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</si>
  <si>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</si>
  <si>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</si>
  <si>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</si>
  <si>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</si>
  <si>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</si>
  <si>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</si>
  <si>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</si>
  <si>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</si>
  <si>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</si>
  <si>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</si>
  <si>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</si>
  <si>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</si>
  <si>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</si>
  <si>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</si>
  <si>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</si>
  <si>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</si>
  <si>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</si>
  <si>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</si>
  <si>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</si>
  <si>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</si>
  <si>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</si>
  <si>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</si>
  <si>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</si>
  <si>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</si>
  <si>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</si>
  <si>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</si>
  <si>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</si>
  <si>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</si>
  <si>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</si>
  <si>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</si>
  <si>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</si>
  <si>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</si>
  <si>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</si>
  <si>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</si>
  <si>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</si>
  <si>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</si>
  <si>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</si>
  <si>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</si>
  <si>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</si>
  <si>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</si>
  <si>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</si>
  <si>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</si>
  <si>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</si>
  <si>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</si>
  <si>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</si>
  <si>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</si>
  <si>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</si>
  <si>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</si>
  <si>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</si>
  <si>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</si>
  <si>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</si>
  <si>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</si>
  <si>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</si>
  <si>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</si>
  <si>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</si>
  <si>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</si>
  <si>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</si>
  <si>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</si>
  <si>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</si>
  <si>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</si>
  <si>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</si>
  <si>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</si>
  <si>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</si>
  <si>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</si>
  <si>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</si>
  <si>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</si>
  <si>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</si>
  <si>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</si>
  <si>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</si>
  <si>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</si>
  <si>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</si>
  <si>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</si>
  <si>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</si>
  <si>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</si>
  <si>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</si>
  <si>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</si>
  <si>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</si>
  <si>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</si>
  <si>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</si>
  <si>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</si>
  <si>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</si>
  <si>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</si>
  <si>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</si>
  <si>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</si>
  <si>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</si>
  <si>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</si>
  <si>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</si>
  <si>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</si>
  <si>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</si>
  <si>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</si>
  <si>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</si>
  <si>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</si>
  <si>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</si>
  <si>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</si>
  <si>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</si>
  <si>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</si>
  <si>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</si>
  <si>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</si>
  <si>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</si>
  <si>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</si>
  <si>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</si>
  <si>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</si>
  <si>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</si>
  <si>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</si>
  <si>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</si>
  <si>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</si>
  <si>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</si>
  <si>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</si>
  <si>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</si>
  <si>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</si>
  <si>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</si>
  <si>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</si>
  <si>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</si>
  <si>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</si>
  <si>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</si>
  <si>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</si>
  <si>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</si>
  <si>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</si>
  <si>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</si>
  <si>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</si>
  <si>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</si>
  <si>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</si>
  <si>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</si>
  <si>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</si>
  <si>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</si>
  <si>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</si>
  <si>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</si>
  <si>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</si>
  <si>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</si>
  <si>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</si>
  <si>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</si>
  <si>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</si>
  <si>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</si>
  <si>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</si>
  <si>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</si>
  <si>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</si>
  <si>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</si>
  <si>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</si>
  <si>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</si>
  <si>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</si>
  <si>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</si>
  <si>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</si>
  <si>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</si>
  <si>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</si>
  <si>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</si>
  <si>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</si>
  <si>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</si>
  <si>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</si>
  <si>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</si>
  <si>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</si>
  <si>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</si>
  <si>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</si>
  <si>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</si>
  <si>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</si>
  <si>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</si>
  <si>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</si>
  <si>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</si>
  <si>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</si>
  <si>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</si>
  <si>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</si>
  <si>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</si>
  <si>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</si>
  <si>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</si>
  <si>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</si>
  <si>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</si>
  <si>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</si>
  <si>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</si>
  <si>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</si>
  <si>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</si>
  <si>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</si>
  <si>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</si>
  <si>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</si>
  <si>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</si>
  <si>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</si>
  <si>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</si>
  <si>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</si>
  <si>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</si>
  <si>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</si>
  <si>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</si>
  <si>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</si>
  <si>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</si>
  <si>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</si>
  <si>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</si>
  <si>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</si>
  <si>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</si>
  <si>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</si>
  <si>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</si>
  <si>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</si>
  <si>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</si>
  <si>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</si>
  <si>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</si>
  <si>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</si>
  <si>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</si>
  <si>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</si>
  <si>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</si>
  <si>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</si>
  <si>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</si>
  <si>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</si>
  <si>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</si>
  <si>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</si>
  <si>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</si>
  <si>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</si>
  <si>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</si>
  <si>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</si>
  <si>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</si>
  <si>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</si>
  <si>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</si>
  <si>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</si>
  <si>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</si>
  <si>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</si>
  <si>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</si>
  <si>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</si>
  <si>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</si>
  <si>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</si>
  <si>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</si>
  <si>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</si>
  <si>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</si>
  <si>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</si>
  <si>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</si>
  <si>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</si>
  <si>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</si>
  <si>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</si>
  <si>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</si>
  <si>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</si>
  <si>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</si>
  <si>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</si>
  <si>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</si>
  <si>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</si>
  <si>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</si>
  <si>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</si>
  <si>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</si>
  <si>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</si>
  <si>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</si>
  <si>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</si>
  <si>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</si>
  <si>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</si>
  <si>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</si>
  <si>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</si>
  <si>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</si>
  <si>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</si>
  <si>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</si>
  <si>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</si>
  <si>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</si>
  <si>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</si>
  <si>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</si>
  <si>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</si>
  <si>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</si>
  <si>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</si>
  <si>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</si>
  <si>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</si>
  <si>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</si>
  <si>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</si>
  <si>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</si>
  <si>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</si>
  <si>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</si>
  <si>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</si>
  <si>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</si>
  <si>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</si>
  <si>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</si>
  <si>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</si>
  <si>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</si>
  <si>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</si>
  <si>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</si>
  <si>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</si>
  <si>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</si>
  <si>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</si>
  <si>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</si>
  <si>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</si>
  <si>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</si>
  <si>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</si>
  <si>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</si>
  <si>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</si>
  <si>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</si>
  <si>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</si>
  <si>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</si>
  <si>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</si>
  <si>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</si>
  <si>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</si>
  <si>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</si>
  <si>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</si>
  <si>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</si>
  <si>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</si>
  <si>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</si>
  <si>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</si>
  <si>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</si>
  <si>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</si>
  <si>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</si>
  <si>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</si>
  <si>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</si>
  <si>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</si>
  <si>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</si>
  <si>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</si>
  <si>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</si>
  <si>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</si>
  <si>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</si>
  <si>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</si>
  <si>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</si>
  <si>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</si>
  <si>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</si>
  <si>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</si>
  <si>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</si>
  <si>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</si>
  <si>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</si>
  <si>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</si>
  <si>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</si>
  <si>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</si>
  <si>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</si>
  <si>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</si>
  <si>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</si>
  <si>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</si>
  <si>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</si>
  <si>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</si>
  <si>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</si>
  <si>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</si>
  <si>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</si>
  <si>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</si>
  <si>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</si>
  <si>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</si>
  <si>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</si>
  <si>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</si>
  <si>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</si>
  <si>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</si>
  <si>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</si>
  <si>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</si>
  <si>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</si>
  <si>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</si>
  <si>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</si>
  <si>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</si>
  <si>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</si>
  <si>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</si>
  <si>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</si>
  <si>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</si>
  <si>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</si>
  <si>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</si>
  <si>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</si>
  <si>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</si>
  <si>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</si>
  <si>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</si>
  <si>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</si>
  <si>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</si>
  <si>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</si>
  <si>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</si>
  <si>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</si>
  <si>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</si>
  <si>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</si>
  <si>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</si>
  <si>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</si>
  <si>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</si>
  <si>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</si>
  <si>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</si>
  <si>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</si>
  <si>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</si>
  <si>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</si>
  <si>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</si>
  <si>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</si>
  <si>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</si>
  <si>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</si>
  <si>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</si>
  <si>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</si>
  <si>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</si>
  <si>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</si>
  <si>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</si>
  <si>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</si>
  <si>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</si>
  <si>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</si>
  <si>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</si>
  <si>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</si>
  <si>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</si>
  <si>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</si>
  <si>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</si>
  <si>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</si>
  <si>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</si>
  <si>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</si>
  <si>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</si>
  <si>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</si>
  <si>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</si>
  <si>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</si>
  <si>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</si>
  <si>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</si>
  <si>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</si>
  <si>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</si>
  <si>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</si>
  <si>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</si>
  <si>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</si>
  <si>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</si>
  <si>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</si>
  <si>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</si>
  <si>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</si>
  <si>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</si>
  <si>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</si>
  <si>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</si>
  <si>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</si>
  <si>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</si>
  <si>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</si>
  <si>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</si>
  <si>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</si>
  <si>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</si>
  <si>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</si>
  <si>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</si>
  <si>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</si>
  <si>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</si>
  <si>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</si>
  <si>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</si>
  <si>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</si>
  <si>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</si>
  <si>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</si>
  <si>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</si>
  <si>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</si>
  <si>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</si>
  <si>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</si>
  <si>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</si>
  <si>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</si>
  <si>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</si>
  <si>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</si>
  <si>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</si>
  <si>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</si>
  <si>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</si>
  <si>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</si>
  <si>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</si>
  <si>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</si>
  <si>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</si>
  <si>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</si>
  <si>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</si>
  <si>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</si>
  <si>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</si>
  <si>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</si>
  <si>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</si>
  <si>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</si>
  <si>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</si>
  <si>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</si>
  <si>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</si>
  <si>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</si>
  <si>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</si>
  <si>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</si>
  <si>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</si>
  <si>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</si>
  <si>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</si>
  <si>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</si>
  <si>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</si>
  <si>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</si>
  <si>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</si>
  <si>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</si>
  <si>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</si>
  <si>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</si>
  <si>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</si>
  <si>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</si>
  <si>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</si>
  <si>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</si>
  <si>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</si>
  <si>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</si>
  <si>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</si>
  <si>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</si>
  <si>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</si>
  <si>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</si>
  <si>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</si>
  <si>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</si>
  <si>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</si>
  <si>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</si>
  <si>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</si>
  <si>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</si>
  <si>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</si>
  <si>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</si>
  <si>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</si>
  <si>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</si>
  <si>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</si>
  <si>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</si>
  <si>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</si>
  <si>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</si>
  <si>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</si>
  <si>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</si>
  <si>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</si>
  <si>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</si>
  <si>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</si>
  <si>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</si>
  <si>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</si>
  <si>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</si>
  <si>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</si>
  <si>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</si>
  <si>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</si>
  <si>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</si>
  <si>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</si>
  <si>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</si>
  <si>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</si>
  <si>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</si>
  <si>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</si>
  <si>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</si>
  <si>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</si>
  <si>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</si>
  <si>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</si>
  <si>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</si>
  <si>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</si>
  <si>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</si>
  <si>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</si>
  <si>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</si>
  <si>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</si>
  <si>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</si>
  <si>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</si>
  <si>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</si>
  <si>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</si>
  <si>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</si>
  <si>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</si>
  <si>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</si>
  <si>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</si>
  <si>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</si>
  <si>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</si>
  <si>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</si>
  <si>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</si>
  <si>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</si>
  <si>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</si>
  <si>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</si>
  <si>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</si>
  <si>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</si>
  <si>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</si>
  <si>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</si>
  <si>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</si>
  <si>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</si>
  <si>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</si>
  <si>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</si>
  <si>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</si>
  <si>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</si>
  <si>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</si>
  <si>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</si>
  <si>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</si>
  <si>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</si>
  <si>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</si>
  <si>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</si>
  <si>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</si>
  <si>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</si>
  <si>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</si>
  <si>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</si>
  <si>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</si>
  <si>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</si>
  <si>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</si>
  <si>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</si>
  <si>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</si>
  <si>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</si>
  <si>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</si>
  <si>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</si>
  <si>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</si>
  <si>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</si>
  <si>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</si>
  <si>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</si>
  <si>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</si>
  <si>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</si>
  <si>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</si>
  <si>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</si>
  <si>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</si>
  <si>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</si>
  <si>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</si>
  <si>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</si>
  <si>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</si>
  <si>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</si>
  <si>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</si>
  <si>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</si>
  <si>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</si>
  <si>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</si>
  <si>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</si>
  <si>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</si>
  <si>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</si>
  <si>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</si>
  <si>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</si>
  <si>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</si>
  <si>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</si>
  <si>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</si>
  <si>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</si>
  <si>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</si>
  <si>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</si>
  <si>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</si>
  <si>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</si>
  <si>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</si>
  <si>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</si>
  <si>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</si>
  <si>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</si>
  <si>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</si>
  <si>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</si>
  <si>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</si>
  <si>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</si>
  <si>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</si>
  <si>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</si>
  <si>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</si>
  <si>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</si>
  <si>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</si>
  <si>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</si>
  <si>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</si>
  <si>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</si>
  <si>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</si>
  <si>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</si>
  <si>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</si>
  <si>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</si>
  <si>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</si>
  <si>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</si>
  <si>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</si>
  <si>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</si>
  <si>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</si>
  <si>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</si>
  <si>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</si>
  <si>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</si>
  <si>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</si>
  <si>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</si>
  <si>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</si>
  <si>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</si>
  <si>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</si>
  <si>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</si>
  <si>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</si>
  <si>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</si>
  <si>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</si>
  <si>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</si>
  <si>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</si>
  <si>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</si>
  <si>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</si>
  <si>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</si>
  <si>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</si>
  <si>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</si>
  <si>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</si>
  <si>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</si>
  <si>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</si>
  <si>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</si>
  <si>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</si>
  <si>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</si>
  <si>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</si>
  <si>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</si>
  <si>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</si>
  <si>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</si>
  <si>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</si>
  <si>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</si>
  <si>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</si>
  <si>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</si>
  <si>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</si>
  <si>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</si>
  <si>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</si>
  <si>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</si>
  <si>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</si>
  <si>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</si>
  <si>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</si>
  <si>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</si>
  <si>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</si>
  <si>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</si>
  <si>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</si>
  <si>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</si>
  <si>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</si>
  <si>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</si>
  <si>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</si>
  <si>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</si>
  <si>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</si>
  <si>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</si>
  <si>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</si>
  <si>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</si>
  <si>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</si>
  <si>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</si>
  <si>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</si>
  <si>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</si>
  <si>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</si>
  <si>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</si>
  <si>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</si>
  <si>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</si>
  <si>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</si>
  <si>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</si>
  <si>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</si>
  <si>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</si>
  <si>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</si>
  <si>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</si>
  <si>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</si>
  <si>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</si>
  <si>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</si>
  <si>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</si>
  <si>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</si>
  <si>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</si>
  <si>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</si>
  <si>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</si>
  <si>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</si>
  <si>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</si>
  <si>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</si>
  <si>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</si>
  <si>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</si>
  <si>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</si>
  <si>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</si>
  <si>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</si>
  <si>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</si>
  <si>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</si>
  <si>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</si>
  <si>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</si>
  <si>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</si>
  <si>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</si>
  <si>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</si>
  <si>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</si>
  <si>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</si>
  <si>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</si>
  <si>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</si>
  <si>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</si>
  <si>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</si>
  <si>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</si>
  <si>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</si>
  <si>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</si>
  <si>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</si>
  <si>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</si>
  <si>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</si>
  <si>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</si>
  <si>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</si>
  <si>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</si>
  <si>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</si>
  <si>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</si>
  <si>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</si>
  <si>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</si>
  <si>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</si>
  <si>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</si>
  <si>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</si>
  <si>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</si>
  <si>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</si>
  <si>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</si>
  <si>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</si>
  <si>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</si>
  <si>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</si>
  <si>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</si>
  <si>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</si>
  <si>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</si>
  <si>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</si>
  <si>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</si>
  <si>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</si>
  <si>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</si>
  <si>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</si>
  <si>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</si>
  <si>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</si>
  <si>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</si>
  <si>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</si>
  <si>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</si>
  <si>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</si>
  <si>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</si>
  <si>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</si>
  <si>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</si>
  <si>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</si>
  <si>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</si>
  <si>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</si>
  <si>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</si>
  <si>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</si>
  <si>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</si>
  <si>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</si>
  <si>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</si>
  <si>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</si>
  <si>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</si>
  <si>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</si>
  <si>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</si>
  <si>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</si>
  <si>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</si>
  <si>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</si>
  <si>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</si>
  <si>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</si>
  <si>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</si>
  <si>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</si>
  <si>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</si>
  <si>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</si>
  <si>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</si>
  <si>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</si>
  <si>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</si>
  <si>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</si>
  <si>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</si>
  <si>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</si>
  <si>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</si>
  <si>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</si>
  <si>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</si>
  <si>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</si>
  <si>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</si>
  <si>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</si>
  <si>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</si>
  <si>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</si>
  <si>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</si>
  <si>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</si>
  <si>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</si>
  <si>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</si>
  <si>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</si>
  <si>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</si>
  <si>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</si>
  <si>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</si>
  <si>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</si>
  <si>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</si>
  <si>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</si>
  <si>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</si>
  <si>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</si>
  <si>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</si>
  <si>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</si>
  <si>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</si>
  <si>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</si>
  <si>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</si>
  <si>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</si>
  <si>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</si>
  <si>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</si>
  <si>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</si>
  <si>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</si>
  <si>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</si>
  <si>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</si>
  <si>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</si>
  <si>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</si>
  <si>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</si>
  <si>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</si>
  <si>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</si>
  <si>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</si>
  <si>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</si>
  <si>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</si>
  <si>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</si>
  <si>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</si>
  <si>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</si>
  <si>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</si>
  <si>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</si>
  <si>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</si>
  <si>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</si>
  <si>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</si>
  <si>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</si>
  <si>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</si>
  <si>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</si>
  <si>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</si>
  <si>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</si>
  <si>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</si>
  <si>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</si>
  <si>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</si>
  <si>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</si>
  <si>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</si>
  <si>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</si>
  <si>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</si>
  <si>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</si>
  <si>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</si>
  <si>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</si>
  <si>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</si>
  <si>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</si>
  <si>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</si>
  <si>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</si>
  <si>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</si>
  <si>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</si>
  <si>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</si>
  <si>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</si>
  <si>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</si>
  <si>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</si>
  <si>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</si>
  <si>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</si>
  <si>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</si>
  <si>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</si>
  <si>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</si>
  <si>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</si>
  <si>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</si>
  <si>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</si>
  <si>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</si>
  <si>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</si>
  <si>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</si>
  <si>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</si>
  <si>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</si>
  <si>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</si>
  <si>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</si>
  <si>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</si>
  <si>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</si>
  <si>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</si>
  <si>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</si>
  <si>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</si>
  <si>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</si>
  <si>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</si>
  <si>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</si>
  <si>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</si>
  <si>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</si>
  <si>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</si>
  <si>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</si>
  <si>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</si>
  <si>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</si>
  <si>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</si>
  <si>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</si>
  <si>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</si>
  <si>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</si>
  <si>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</si>
  <si>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</si>
  <si>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</si>
  <si>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</si>
  <si>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</si>
  <si>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</si>
  <si>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</si>
  <si>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</si>
  <si>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</si>
  <si>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</si>
  <si>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</si>
  <si>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</si>
  <si>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</si>
  <si>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</si>
  <si>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</si>
  <si>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</si>
  <si>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</si>
  <si>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</si>
  <si>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</si>
  <si>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</si>
  <si>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</si>
  <si>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</si>
  <si>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</si>
  <si>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</si>
  <si>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</si>
  <si>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</si>
  <si>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</si>
  <si>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</si>
  <si>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</si>
  <si>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</si>
  <si>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</si>
  <si>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</si>
  <si>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</si>
  <si>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</si>
  <si>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</si>
  <si>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</si>
  <si>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</si>
  <si>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</si>
  <si>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</si>
  <si>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</si>
  <si>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</si>
  <si>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</si>
  <si>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</si>
  <si>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</si>
  <si>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</si>
  <si>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</si>
  <si>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</si>
  <si>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</si>
  <si>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</si>
  <si>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</si>
  <si>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</si>
  <si>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</si>
  <si>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</si>
  <si>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</si>
  <si>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</si>
  <si>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</si>
  <si>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</si>
  <si>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</si>
  <si>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</si>
  <si>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</si>
  <si>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</si>
  <si>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</si>
  <si>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</si>
  <si>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</si>
  <si>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</si>
  <si>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</si>
  <si>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</si>
  <si>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</si>
  <si>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</si>
  <si>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</si>
  <si>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</si>
  <si>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</si>
  <si>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</si>
  <si>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</si>
  <si>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</si>
  <si>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</si>
  <si>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</si>
  <si>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</si>
  <si>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</si>
  <si>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</si>
  <si>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</si>
  <si>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</si>
  <si>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</si>
  <si>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</si>
  <si>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</si>
  <si>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</si>
  <si>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</si>
  <si>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</si>
  <si>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</si>
  <si>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</si>
  <si>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</si>
  <si>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</si>
  <si>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</si>
  <si>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</si>
  <si>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</si>
  <si>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</si>
  <si>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</si>
  <si>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</si>
  <si>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</si>
  <si>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</si>
  <si>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</si>
  <si>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</si>
  <si>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</si>
  <si>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</si>
  <si>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</si>
  <si>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</si>
  <si>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</si>
  <si>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</si>
  <si>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</si>
  <si>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</si>
  <si>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</si>
  <si>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</si>
  <si>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</si>
  <si>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</si>
  <si>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</si>
  <si>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</si>
  <si>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</si>
  <si>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</si>
  <si>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</si>
  <si>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</si>
  <si>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</si>
  <si>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</si>
  <si>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</si>
  <si>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</si>
  <si>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</si>
  <si>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</si>
  <si>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</si>
  <si>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</si>
  <si>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</si>
  <si>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</si>
  <si>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</si>
  <si>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</si>
  <si>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</si>
  <si>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</si>
  <si>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</si>
  <si>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</si>
  <si>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</si>
  <si>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</si>
  <si>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</si>
  <si>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</si>
  <si>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</si>
  <si>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</si>
  <si>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</si>
  <si>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</si>
  <si>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</si>
  <si>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</si>
  <si>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</si>
  <si>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</si>
  <si>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</si>
  <si>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</si>
  <si>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</si>
  <si>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</si>
  <si>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</si>
  <si>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</si>
  <si>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</si>
  <si>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</si>
  <si>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</si>
  <si>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</si>
  <si>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</si>
  <si>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</si>
  <si>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</si>
  <si>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</si>
  <si>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</si>
  <si>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</si>
  <si>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</si>
  <si>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</si>
  <si>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</si>
  <si>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</si>
  <si>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</si>
  <si>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</si>
  <si>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</si>
  <si>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</si>
  <si>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</si>
  <si>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</si>
  <si>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</si>
  <si>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</si>
  <si>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</si>
  <si>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</si>
  <si>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</si>
  <si>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</si>
  <si>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</si>
  <si>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</si>
  <si>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</si>
  <si>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</si>
  <si>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</si>
  <si>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</si>
  <si>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</si>
  <si>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</si>
  <si>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</si>
  <si>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</si>
  <si>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</si>
  <si>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</si>
  <si>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</si>
  <si>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</si>
  <si>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</si>
  <si>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</si>
  <si>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</si>
  <si>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</si>
  <si>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</si>
  <si>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</si>
  <si>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</si>
  <si>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</si>
  <si>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</si>
  <si>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</si>
  <si>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</si>
  <si>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</si>
  <si>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</si>
  <si>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</si>
  <si>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</si>
  <si>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</si>
  <si>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</si>
  <si>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</si>
  <si>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</si>
  <si>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</si>
  <si>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</si>
  <si>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</si>
  <si>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</si>
  <si>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</si>
  <si>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</si>
  <si>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</si>
  <si>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</si>
  <si>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</si>
  <si>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</si>
  <si>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</si>
  <si>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</si>
  <si>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</si>
  <si>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</si>
  <si>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</si>
  <si>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</si>
  <si>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</si>
  <si>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</si>
  <si>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</si>
  <si>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</si>
  <si>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</si>
  <si>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</si>
  <si>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</si>
  <si>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</si>
  <si>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</si>
  <si>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</si>
  <si>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</si>
  <si>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</si>
  <si>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</si>
  <si>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</si>
  <si>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</si>
  <si>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</si>
  <si>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</si>
  <si>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</si>
  <si>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</si>
  <si>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</si>
  <si>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</si>
  <si>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</si>
  <si>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</si>
  <si>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</si>
  <si>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</si>
  <si>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</si>
  <si>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</si>
  <si>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</si>
  <si>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</si>
  <si>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</si>
  <si>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</si>
  <si>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</si>
  <si>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</si>
  <si>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</si>
  <si>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</si>
  <si>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</si>
  <si>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</si>
  <si>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</si>
  <si>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</si>
  <si>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</si>
  <si>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</si>
  <si>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</si>
  <si>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</si>
  <si>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</si>
  <si>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</si>
  <si>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</si>
  <si>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</si>
  <si>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</si>
  <si>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</si>
  <si>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</si>
  <si>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</si>
  <si>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</si>
  <si>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</si>
  <si>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</si>
  <si>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</si>
  <si>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</si>
  <si>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</si>
  <si>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</si>
  <si>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</si>
  <si>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</si>
  <si>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</si>
  <si>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</si>
  <si>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</si>
  <si>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</si>
  <si>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</si>
  <si>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</si>
  <si>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</si>
  <si>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</si>
  <si>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</si>
  <si>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</si>
  <si>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</si>
  <si>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</si>
  <si>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</si>
  <si>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</si>
  <si>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</si>
  <si>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</si>
  <si>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</si>
  <si>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</si>
  <si>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</si>
  <si>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</si>
  <si>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</si>
  <si>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</si>
  <si>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</si>
  <si>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</si>
  <si>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</si>
  <si>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</si>
  <si>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</si>
  <si>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</si>
  <si>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</si>
  <si>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</si>
  <si>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</si>
  <si>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</si>
  <si>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</si>
  <si>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</si>
  <si>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</si>
  <si>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</si>
  <si>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</si>
  <si>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</si>
  <si>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</si>
  <si>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</si>
  <si>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</si>
  <si>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</si>
  <si>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</si>
  <si>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</si>
  <si>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</si>
  <si>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</si>
  <si>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</si>
  <si>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</si>
  <si>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</si>
  <si>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</si>
  <si>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</si>
  <si>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</si>
  <si>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</si>
  <si>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</si>
  <si>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</si>
  <si>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</si>
  <si>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</si>
  <si>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</si>
  <si>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</si>
  <si>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</si>
  <si>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</si>
  <si>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</si>
  <si>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</si>
  <si>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</si>
  <si>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</si>
  <si>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</si>
  <si>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</si>
  <si>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</si>
  <si>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</si>
  <si>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</si>
  <si>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</si>
  <si>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</si>
  <si>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</si>
  <si>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</si>
  <si>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</si>
  <si>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</si>
  <si>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</si>
  <si>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</si>
  <si>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</si>
  <si>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</si>
  <si>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</si>
  <si>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</si>
  <si>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</si>
  <si>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</si>
  <si>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</si>
  <si>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</si>
  <si>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</si>
  <si>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</si>
  <si>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</si>
  <si>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</si>
  <si>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</si>
  <si>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</si>
  <si>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</si>
  <si>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</si>
  <si>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</si>
  <si>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</si>
  <si>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</si>
  <si>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</si>
  <si>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</si>
  <si>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</si>
  <si>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</si>
  <si>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</si>
  <si>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</si>
  <si>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</si>
  <si>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</si>
  <si>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</si>
  <si>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</si>
  <si>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</si>
  <si>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</si>
  <si>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</si>
  <si>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</si>
  <si>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</si>
  <si>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</si>
  <si>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</si>
  <si>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</si>
  <si>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</si>
  <si>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</si>
  <si>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</si>
  <si>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</si>
  <si>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</si>
  <si>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</si>
  <si>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</si>
  <si>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</si>
  <si>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</si>
  <si>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</si>
  <si>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</si>
  <si>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</si>
  <si>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</si>
  <si>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</si>
  <si>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</si>
  <si>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</si>
  <si>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</si>
  <si>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</si>
  <si>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</si>
  <si>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</si>
  <si>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</si>
  <si>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</si>
  <si>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</si>
  <si>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</si>
  <si>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</si>
  <si>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</si>
  <si>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</si>
  <si>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</si>
  <si>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</si>
  <si>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</si>
  <si>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</si>
  <si>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</si>
  <si>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</si>
  <si>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</si>
  <si>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</si>
  <si>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</si>
  <si>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</si>
  <si>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</si>
  <si>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</si>
  <si>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</si>
  <si>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</si>
  <si>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</si>
  <si>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</si>
  <si>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</si>
  <si>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</si>
  <si>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</si>
  <si>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</si>
  <si>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</si>
  <si>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</si>
  <si>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</si>
  <si>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</si>
  <si>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</si>
  <si>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</si>
  <si>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</si>
  <si>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</si>
  <si>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</si>
  <si>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</si>
  <si>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</si>
  <si>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</si>
  <si>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</si>
  <si>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</si>
  <si>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</si>
  <si>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</si>
  <si>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</si>
  <si>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</si>
  <si>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</si>
  <si>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</si>
  <si>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</si>
  <si>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</si>
  <si>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</si>
  <si>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</si>
  <si>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</si>
  <si>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</si>
  <si>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</si>
  <si>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</si>
  <si>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</si>
  <si>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</si>
  <si>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</si>
  <si>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</si>
  <si>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</si>
  <si>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</si>
  <si>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</si>
  <si>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</si>
  <si>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</si>
  <si>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</si>
  <si>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</si>
  <si>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</si>
  <si>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</si>
  <si>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</si>
  <si>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</si>
  <si>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</si>
  <si>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</si>
  <si>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</si>
  <si>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</si>
  <si>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</si>
  <si>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</si>
  <si>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</si>
  <si>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</si>
  <si>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</si>
  <si>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</si>
  <si>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</si>
  <si>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</si>
  <si>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</si>
  <si>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</si>
  <si>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</si>
  <si>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</si>
  <si>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</si>
  <si>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</si>
  <si>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</si>
  <si>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</si>
  <si>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</si>
  <si>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</si>
  <si>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</si>
  <si>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</si>
  <si>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</si>
  <si>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</si>
  <si>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</si>
  <si>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</si>
  <si>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</si>
  <si>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</si>
  <si>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</si>
  <si>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</si>
  <si>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</si>
  <si>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</si>
  <si>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</si>
  <si>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</si>
  <si>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</si>
  <si>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</si>
  <si>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</si>
  <si>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</si>
  <si>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</si>
  <si>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</si>
  <si>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</si>
  <si>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</si>
  <si>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</si>
  <si>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</si>
  <si>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</si>
  <si>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</si>
  <si>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</si>
  <si>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</si>
  <si>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</si>
  <si>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</si>
  <si>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</si>
  <si>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</si>
  <si>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</si>
  <si>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</si>
  <si>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</si>
  <si>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</si>
  <si>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</si>
  <si>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</si>
  <si>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</si>
  <si>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</si>
  <si>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</si>
  <si>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</si>
  <si>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</si>
  <si>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</si>
  <si>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</si>
  <si>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</si>
  <si>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</si>
  <si>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</si>
  <si>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</si>
  <si>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</si>
  <si>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</si>
  <si>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</si>
  <si>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</si>
  <si>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</si>
  <si>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</si>
  <si>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</si>
  <si>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</si>
  <si>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</si>
  <si>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</si>
  <si>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</si>
  <si>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</si>
  <si>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</si>
  <si>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</si>
  <si>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</si>
  <si>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</si>
  <si>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</si>
  <si>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</si>
  <si>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</si>
  <si>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</si>
  <si>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</si>
  <si>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</si>
  <si>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</si>
  <si>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</si>
  <si>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</si>
  <si>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</si>
  <si>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</si>
  <si>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</si>
  <si>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</si>
  <si>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</si>
  <si>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</si>
  <si>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</si>
  <si>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</si>
  <si>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</si>
  <si>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</si>
  <si>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</si>
  <si>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</si>
  <si>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</si>
  <si>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</si>
  <si>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</si>
  <si>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</si>
  <si>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</si>
  <si>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</si>
  <si>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</si>
  <si>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</si>
  <si>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</si>
  <si>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</si>
  <si>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</si>
  <si>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</si>
  <si>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</si>
  <si>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</si>
  <si>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</si>
  <si>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</si>
  <si>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</si>
  <si>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</si>
  <si>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</si>
  <si>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</si>
  <si>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</si>
  <si>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</si>
  <si>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</si>
  <si>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</si>
  <si>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</si>
  <si>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</si>
  <si>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</si>
  <si>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</si>
  <si>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</si>
  <si>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</si>
  <si>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</si>
  <si>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</si>
  <si>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</si>
  <si>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</si>
  <si>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</si>
  <si>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</si>
  <si>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</si>
  <si>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</si>
  <si>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</si>
  <si>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</si>
  <si>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</si>
  <si>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</si>
  <si>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</si>
  <si>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</si>
  <si>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</si>
  <si>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</si>
  <si>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</si>
  <si>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</si>
  <si>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</si>
  <si>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</si>
  <si>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</si>
  <si>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</si>
  <si>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</si>
  <si>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</si>
  <si>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</si>
  <si>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</si>
  <si>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</si>
  <si>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</si>
  <si>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</si>
  <si>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</si>
  <si>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</si>
  <si>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</si>
  <si>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</si>
  <si>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</si>
  <si>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</si>
  <si>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</si>
  <si>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</si>
  <si>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</si>
  <si>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</si>
  <si>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</si>
  <si>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</si>
  <si>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</si>
  <si>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</si>
  <si>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</si>
  <si>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</si>
  <si>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</si>
  <si>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</si>
  <si>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</si>
  <si>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</si>
  <si>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</si>
  <si>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</si>
  <si>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</si>
  <si>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</si>
  <si>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</si>
  <si>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</si>
  <si>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</si>
  <si>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</si>
  <si>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</si>
  <si>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</si>
  <si>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</si>
  <si>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</si>
  <si>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</si>
  <si>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</si>
  <si>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</si>
  <si>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</si>
  <si>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</si>
  <si>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</si>
  <si>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</si>
  <si>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</si>
  <si>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</si>
  <si>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</si>
  <si>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</si>
  <si>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</si>
  <si>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</si>
  <si>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</si>
  <si>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</si>
  <si>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</si>
  <si>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</si>
  <si>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</si>
  <si>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</si>
  <si>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</si>
  <si>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</si>
  <si>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</si>
  <si>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</si>
  <si>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</si>
  <si>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</si>
  <si>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</si>
  <si>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</si>
  <si>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</si>
  <si>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</si>
  <si>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</si>
  <si>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</si>
  <si>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</si>
  <si>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</si>
  <si>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</si>
  <si>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</si>
  <si>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</si>
  <si>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</si>
  <si>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</si>
  <si>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</si>
  <si>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</si>
  <si>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</si>
  <si>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</si>
  <si>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</si>
  <si>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</si>
  <si>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</si>
  <si>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</si>
  <si>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</si>
  <si>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</si>
  <si>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</si>
  <si>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</si>
  <si>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</si>
  <si>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</si>
  <si>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</si>
  <si>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</si>
  <si>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</si>
  <si>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</si>
  <si>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</si>
  <si>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</si>
  <si>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</si>
  <si>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</si>
  <si>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</si>
  <si>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</si>
  <si>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</si>
  <si>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</si>
  <si>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</si>
  <si>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</si>
  <si>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</si>
  <si>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</si>
  <si>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</si>
  <si>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</si>
  <si>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</si>
  <si>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</si>
  <si>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</si>
  <si>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</si>
  <si>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</si>
  <si>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</si>
  <si>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</si>
  <si>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</si>
  <si>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</si>
  <si>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</si>
  <si>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</si>
  <si>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</si>
  <si>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</si>
  <si>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</si>
  <si>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</si>
  <si>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</si>
  <si>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</si>
  <si>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</si>
  <si>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</si>
  <si>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</si>
  <si>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</si>
  <si>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</si>
  <si>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</si>
  <si>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</si>
  <si>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</si>
  <si>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</si>
  <si>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</si>
  <si>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</si>
  <si>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</si>
  <si>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</si>
  <si>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</si>
  <si>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</si>
  <si>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</si>
  <si>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</si>
  <si>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</si>
  <si>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</si>
  <si>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</si>
  <si>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</si>
  <si>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</si>
  <si>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</si>
  <si>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</si>
  <si>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</si>
  <si>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</si>
  <si>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</si>
  <si>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</si>
  <si>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</si>
  <si>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</si>
  <si>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</si>
  <si>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</si>
  <si>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</si>
  <si>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</si>
  <si>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</si>
  <si>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</si>
  <si>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</si>
  <si>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</si>
  <si>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</si>
  <si>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</si>
  <si>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</si>
  <si>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</si>
  <si>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</si>
  <si>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</si>
  <si>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</si>
  <si>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</si>
  <si>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</si>
  <si>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</si>
  <si>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</si>
  <si>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</si>
  <si>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</si>
  <si>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</si>
  <si>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</si>
  <si>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</si>
  <si>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</si>
  <si>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</si>
  <si>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</si>
  <si>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</si>
  <si>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</si>
  <si>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</si>
  <si>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</si>
  <si>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</si>
  <si>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</si>
  <si>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</si>
  <si>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</si>
  <si>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</si>
  <si>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</si>
  <si>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</si>
  <si>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</si>
  <si>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</si>
  <si>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</si>
  <si>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</si>
  <si>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</si>
  <si>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</si>
  <si>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</si>
  <si>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</si>
  <si>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</si>
  <si>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</si>
  <si>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</si>
  <si>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</si>
  <si>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</si>
  <si>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</si>
  <si>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</si>
  <si>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</si>
  <si>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</si>
  <si>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</si>
  <si>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</si>
  <si>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</si>
  <si>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</si>
  <si>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</si>
  <si>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</si>
  <si>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</si>
  <si>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</si>
  <si>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</si>
  <si>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</si>
  <si>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</si>
  <si>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</si>
  <si>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</si>
  <si>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</si>
  <si>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</si>
  <si>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</si>
  <si>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</si>
  <si>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</si>
  <si>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</si>
  <si>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</si>
  <si>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</si>
  <si>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</si>
  <si>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</si>
  <si>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</si>
  <si>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</si>
  <si>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</si>
  <si>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</si>
  <si>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</si>
  <si>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</si>
  <si>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</si>
  <si>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</si>
  <si>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</si>
  <si>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</si>
  <si>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</si>
  <si>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</si>
  <si>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</si>
  <si>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</si>
  <si>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</si>
  <si>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</si>
  <si>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</si>
  <si>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</si>
  <si>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</si>
  <si>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</si>
  <si>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</si>
  <si>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</si>
  <si>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</si>
  <si>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</si>
  <si>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</si>
  <si>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</si>
  <si>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</si>
  <si>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</si>
  <si>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</si>
  <si>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</si>
  <si>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</si>
  <si>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</si>
  <si>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</si>
  <si>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</si>
  <si>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</si>
  <si>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</si>
  <si>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</si>
  <si>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</si>
  <si>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</si>
  <si>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</si>
  <si>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</si>
  <si>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</si>
  <si>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</si>
  <si>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</si>
  <si>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</si>
  <si>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</si>
  <si>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</si>
  <si>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</si>
  <si>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</si>
  <si>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</si>
  <si>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</si>
  <si>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</si>
  <si>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</si>
  <si>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</si>
  <si>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</si>
  <si>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</si>
  <si>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</si>
  <si>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</si>
  <si>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</si>
  <si>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</si>
  <si>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</si>
  <si>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</si>
  <si>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</si>
  <si>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</si>
  <si>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</si>
  <si>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</si>
  <si>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</si>
  <si>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</si>
  <si>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</si>
  <si>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</si>
  <si>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</si>
  <si>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</si>
  <si>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</si>
  <si>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</si>
  <si>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</si>
  <si>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</si>
  <si>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</si>
  <si>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</si>
  <si>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</si>
  <si>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</si>
  <si>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</si>
  <si>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</si>
  <si>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</si>
  <si>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</si>
  <si>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</si>
  <si>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</si>
  <si>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</si>
  <si>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</si>
  <si>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</si>
  <si>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</si>
  <si>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</si>
  <si>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</si>
  <si>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</si>
  <si>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</si>
  <si>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</si>
  <si>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</si>
  <si>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</si>
  <si>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</si>
  <si>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</si>
  <si>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</si>
  <si>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</si>
  <si>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</si>
  <si>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</si>
  <si>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</si>
  <si>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</si>
  <si>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</si>
  <si>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</si>
  <si>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</si>
  <si>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</si>
  <si>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</si>
  <si>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</si>
  <si>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</si>
  <si>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</si>
  <si>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</si>
  <si>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</si>
  <si>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</si>
  <si>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</si>
  <si>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</si>
  <si>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</si>
  <si>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</si>
  <si>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</si>
  <si>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</si>
  <si>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</si>
  <si>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</si>
  <si>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</si>
  <si>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</si>
  <si>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</si>
  <si>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</si>
  <si>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</si>
  <si>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</si>
  <si>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</si>
  <si>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</si>
  <si>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</si>
  <si>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</si>
  <si>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</si>
  <si>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</si>
  <si>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</si>
  <si>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</si>
  <si>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</si>
  <si>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</si>
  <si>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</si>
  <si>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</si>
  <si>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</si>
  <si>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</si>
  <si>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</si>
  <si>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</si>
  <si>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</si>
  <si>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</si>
  <si>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</si>
  <si>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</si>
  <si>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</si>
  <si>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</si>
  <si>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</si>
  <si>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</si>
  <si>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</si>
  <si>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</si>
  <si>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</si>
  <si>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</si>
  <si>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</si>
  <si>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</si>
  <si>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</si>
  <si>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</si>
  <si>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</si>
  <si>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</si>
  <si>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</si>
  <si>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</si>
  <si>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</si>
  <si>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</si>
  <si>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</si>
  <si>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</si>
  <si>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</si>
  <si>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</si>
  <si>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</si>
  <si>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</si>
  <si>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</si>
  <si>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</si>
  <si>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</si>
  <si>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</si>
  <si>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</si>
  <si>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</si>
  <si>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</si>
  <si>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</si>
  <si>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</si>
  <si>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</si>
  <si>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</si>
  <si>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</si>
  <si>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</si>
  <si>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</si>
  <si>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</si>
  <si>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</si>
  <si>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</si>
  <si>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</si>
  <si>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</si>
  <si>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</si>
  <si>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</si>
  <si>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</si>
  <si>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</si>
  <si>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</si>
  <si>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</si>
  <si>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</si>
  <si>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</si>
  <si>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</si>
  <si>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</si>
  <si>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</si>
  <si>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</si>
  <si>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</si>
  <si>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</si>
  <si>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</si>
  <si>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</si>
  <si>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</si>
  <si>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</si>
  <si>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</si>
  <si>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</si>
  <si>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</si>
  <si>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</si>
  <si>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</si>
  <si>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</si>
  <si>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</si>
  <si>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</si>
  <si>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</si>
  <si>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</si>
  <si>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</si>
  <si>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</si>
  <si>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</si>
  <si>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</si>
  <si>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</si>
  <si>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</si>
  <si>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</si>
  <si>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</si>
  <si>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</si>
  <si>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</si>
  <si>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</si>
  <si>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</si>
  <si>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</si>
  <si>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</si>
  <si>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</si>
  <si>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</si>
  <si>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</si>
  <si>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</si>
  <si>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</si>
  <si>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</si>
  <si>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</si>
  <si>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</si>
  <si>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</si>
  <si>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</si>
  <si>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</si>
  <si>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</si>
  <si>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</si>
  <si>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</si>
  <si>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</si>
  <si>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</si>
  <si>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</si>
  <si>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</si>
  <si>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</si>
  <si>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</si>
  <si>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</si>
  <si>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</si>
  <si>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</si>
  <si>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</si>
  <si>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</si>
  <si>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</si>
  <si>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</si>
  <si>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</si>
  <si>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</si>
  <si>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</si>
  <si>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</si>
  <si>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</si>
  <si>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</si>
  <si>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</si>
  <si>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</si>
  <si>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</si>
  <si>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</si>
  <si>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</si>
  <si>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</si>
  <si>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</si>
  <si>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</si>
  <si>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</si>
  <si>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</si>
  <si>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</si>
  <si>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</si>
  <si>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</si>
  <si>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</si>
  <si>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</si>
  <si>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</si>
  <si>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</si>
  <si>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</si>
  <si>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</si>
  <si>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</si>
  <si>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</si>
  <si>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</si>
  <si>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</si>
  <si>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</si>
  <si>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</si>
  <si>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</si>
  <si>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</si>
  <si>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</si>
  <si>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</si>
  <si>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</si>
  <si>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</si>
  <si>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</si>
  <si>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</si>
  <si>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</si>
  <si>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</si>
  <si>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</si>
  <si>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</si>
  <si>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</si>
  <si>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</si>
  <si>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</si>
  <si>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</si>
  <si>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</si>
  <si>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</si>
  <si>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</si>
  <si>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</si>
  <si>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</si>
  <si>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</si>
  <si>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</si>
  <si>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</si>
  <si>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</si>
  <si>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</si>
  <si>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</si>
  <si>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</si>
  <si>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</si>
  <si>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</si>
  <si>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</si>
  <si>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</si>
  <si>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</si>
  <si>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</si>
  <si>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</si>
  <si>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</si>
  <si>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</si>
  <si>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</si>
  <si>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</si>
  <si>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</si>
  <si>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</si>
  <si>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</si>
  <si>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</si>
  <si>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</si>
  <si>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</si>
  <si>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</si>
  <si>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</si>
  <si>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</si>
  <si>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</si>
  <si>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</si>
  <si>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</si>
  <si>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</si>
  <si>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</si>
  <si>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</si>
  <si>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</si>
  <si>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</si>
  <si>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</si>
  <si>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</si>
  <si>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</si>
  <si>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</si>
  <si>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</si>
  <si>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</si>
  <si>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</si>
  <si>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</si>
  <si>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</si>
  <si>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</si>
  <si>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</si>
  <si>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</si>
  <si>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</si>
  <si>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</si>
  <si>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</si>
  <si>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</si>
  <si>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</si>
  <si>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</si>
  <si>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</si>
  <si>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</si>
  <si>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</si>
  <si>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</si>
  <si>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</si>
  <si>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</si>
  <si>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</si>
  <si>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</si>
  <si>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</si>
  <si>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</si>
  <si>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</si>
  <si>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</si>
  <si>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</si>
  <si>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</si>
  <si>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</si>
  <si>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</si>
  <si>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</si>
  <si>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</si>
  <si>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</si>
  <si>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</si>
  <si>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</si>
  <si>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</si>
  <si>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</si>
  <si>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</si>
  <si>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</si>
  <si>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</si>
  <si>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</si>
  <si>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</si>
  <si>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</si>
  <si>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</si>
  <si>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</si>
  <si>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</si>
  <si>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</si>
  <si>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</si>
  <si>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</si>
  <si>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</si>
  <si>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</si>
  <si>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</si>
  <si>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</si>
  <si>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</si>
  <si>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</si>
  <si>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</si>
  <si>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</si>
  <si>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</si>
  <si>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</si>
  <si>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</si>
  <si>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</si>
  <si>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</si>
  <si>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</si>
  <si>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</si>
  <si>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</si>
  <si>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</si>
  <si>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</si>
  <si>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</si>
  <si>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</si>
  <si>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</si>
  <si>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</si>
  <si>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</si>
  <si>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</si>
  <si>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</si>
  <si>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</si>
  <si>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</si>
  <si>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</si>
  <si>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</si>
  <si>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</si>
  <si>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</si>
  <si>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</si>
  <si>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</si>
  <si>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</si>
  <si>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</si>
  <si>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</si>
  <si>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</si>
  <si>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</si>
  <si>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</si>
  <si>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</si>
  <si>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</si>
  <si>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</si>
  <si>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</si>
  <si>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</si>
  <si>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</si>
  <si>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</si>
  <si>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</si>
  <si>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</si>
  <si>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</si>
  <si>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</si>
  <si>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</si>
  <si>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</si>
  <si>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</si>
  <si>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</si>
  <si>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</si>
  <si>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</si>
  <si>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</si>
  <si>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</si>
  <si>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</si>
  <si>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</si>
  <si>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</si>
  <si>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</si>
  <si>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</si>
  <si>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</si>
  <si>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</si>
  <si>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</si>
  <si>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</si>
  <si>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</si>
  <si>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</si>
  <si>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</si>
  <si>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</si>
  <si>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</si>
  <si>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</si>
  <si>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</si>
  <si>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</si>
  <si>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</si>
  <si>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</si>
  <si>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</si>
  <si>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</si>
  <si>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</si>
  <si>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</si>
  <si>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</si>
  <si>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</si>
  <si>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</si>
  <si>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</si>
  <si>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</si>
  <si>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</si>
  <si>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</si>
  <si>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</si>
  <si>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</si>
  <si>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</si>
  <si>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</si>
  <si>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</si>
  <si>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</si>
  <si>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</si>
  <si>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</si>
  <si>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</si>
  <si>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</si>
  <si>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</si>
  <si>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</si>
  <si>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</si>
  <si>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</si>
  <si>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</si>
  <si>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</si>
  <si>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</si>
  <si>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</si>
  <si>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</si>
  <si>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</si>
  <si>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</si>
  <si>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</si>
  <si>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</si>
  <si>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</si>
  <si>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</si>
  <si>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</si>
  <si>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</si>
  <si>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</si>
  <si>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</si>
  <si>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</si>
  <si>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</si>
  <si>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</si>
  <si>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</si>
  <si>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</si>
  <si>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</si>
  <si>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</si>
  <si>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</si>
  <si>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</si>
  <si>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</si>
  <si>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</si>
  <si>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</si>
  <si>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</si>
  <si>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</si>
  <si>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</si>
  <si>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</si>
  <si>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</si>
  <si>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</si>
  <si>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</si>
  <si>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</si>
  <si>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</si>
  <si>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</si>
  <si>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</si>
  <si>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</si>
  <si>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</si>
  <si>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</si>
  <si>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</si>
  <si>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</si>
  <si>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</si>
  <si>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</si>
  <si>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</si>
  <si>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</si>
  <si>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</si>
  <si>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</si>
  <si>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</si>
  <si>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</si>
  <si>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</si>
  <si>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</si>
  <si>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</si>
  <si>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</si>
  <si>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</si>
  <si>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</si>
  <si>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</si>
  <si>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</si>
  <si>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</si>
  <si>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</si>
  <si>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</si>
  <si>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</si>
  <si>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</si>
  <si>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</si>
  <si>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</si>
  <si>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</si>
  <si>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</si>
  <si>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</si>
  <si>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</si>
  <si>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</si>
  <si>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</si>
  <si>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</si>
  <si>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</si>
  <si>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</si>
  <si>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</si>
  <si>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</si>
  <si>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</si>
  <si>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</si>
  <si>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</si>
  <si>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</si>
  <si>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</si>
  <si>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</si>
  <si>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</si>
  <si>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</si>
  <si>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</si>
  <si>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</si>
  <si>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</si>
  <si>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</si>
  <si>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</si>
  <si>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</si>
  <si>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</si>
  <si>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</si>
  <si>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</si>
  <si>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</si>
  <si>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</si>
  <si>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</si>
  <si>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</si>
  <si>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</si>
  <si>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</si>
  <si>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</si>
  <si>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</si>
  <si>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</si>
  <si>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</si>
  <si>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</si>
  <si>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</si>
  <si>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</si>
  <si>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</si>
  <si>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</si>
  <si>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</si>
  <si>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</si>
  <si>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</si>
  <si>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</si>
  <si>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</si>
  <si>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</si>
  <si>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</si>
  <si>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</si>
  <si>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</si>
  <si>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</si>
  <si>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</si>
  <si>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</si>
  <si>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</si>
  <si>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</si>
  <si>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</si>
  <si>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</si>
  <si>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</si>
  <si>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</si>
  <si>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</si>
  <si>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</si>
  <si>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</si>
  <si>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</si>
  <si>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</si>
  <si>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</si>
  <si>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</si>
  <si>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</si>
  <si>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</si>
  <si>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</si>
  <si>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</si>
  <si>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</si>
  <si>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</si>
  <si>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</si>
  <si>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</si>
  <si>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</si>
  <si>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</si>
  <si>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</si>
  <si>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</si>
  <si>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</si>
  <si>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</si>
  <si>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</si>
  <si>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</si>
  <si>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</si>
  <si>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</si>
  <si>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</si>
  <si>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</si>
  <si>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</si>
  <si>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</si>
  <si>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</si>
  <si>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</si>
  <si>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</si>
  <si>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</si>
  <si>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</si>
  <si>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</si>
  <si>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</si>
  <si>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</si>
  <si>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</si>
  <si>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</si>
  <si>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</si>
  <si>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</si>
  <si>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</si>
  <si>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</si>
  <si>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</si>
  <si>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</si>
  <si>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</si>
  <si>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</si>
  <si>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</si>
  <si>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</si>
  <si>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</si>
  <si>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</si>
  <si>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</si>
  <si>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</si>
  <si>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</si>
  <si>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</si>
  <si>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</si>
  <si>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</si>
  <si>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</si>
  <si>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</si>
  <si>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</si>
  <si>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</si>
  <si>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</si>
  <si>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</si>
  <si>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</si>
  <si>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</si>
  <si>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</si>
  <si>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</si>
  <si>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</si>
  <si>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</si>
  <si>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</si>
  <si>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</si>
  <si>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</si>
  <si>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</si>
  <si>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</si>
  <si>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</si>
  <si>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</si>
  <si>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</si>
  <si>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</si>
  <si>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</si>
  <si>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</si>
  <si>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</si>
  <si>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</si>
  <si>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</si>
  <si>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</si>
  <si>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</si>
  <si>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</si>
  <si>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</si>
  <si>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</si>
  <si>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</si>
  <si>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</si>
  <si>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</si>
  <si>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</si>
  <si>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</si>
  <si>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</si>
  <si>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</si>
  <si>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</si>
  <si>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</si>
  <si>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</si>
  <si>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</si>
  <si>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</si>
  <si>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</si>
  <si>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</si>
  <si>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</si>
  <si>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</si>
  <si>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</si>
  <si>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</si>
  <si>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</si>
  <si>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</si>
  <si>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</si>
  <si>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</si>
  <si>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</si>
  <si>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</si>
  <si>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</si>
  <si>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</si>
  <si>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</si>
  <si>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</si>
  <si>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</si>
  <si>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</si>
  <si>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</si>
  <si>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</si>
  <si>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</si>
  <si>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</si>
  <si>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</si>
  <si>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</si>
  <si>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</si>
  <si>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</si>
  <si>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</si>
  <si>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</si>
  <si>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</si>
  <si>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</si>
  <si>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</si>
  <si>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</si>
  <si>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</si>
  <si>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</si>
  <si>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</si>
  <si>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</si>
  <si>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</si>
  <si>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</si>
  <si>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</si>
  <si>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</si>
  <si>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</si>
  <si>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</si>
  <si>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</si>
  <si>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</si>
  <si>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</si>
  <si>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</si>
  <si>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</si>
  <si>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</si>
  <si>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</si>
  <si>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</si>
  <si>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</si>
  <si>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</si>
  <si>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</si>
  <si>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</si>
  <si>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</si>
  <si>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</si>
  <si>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</si>
  <si>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</si>
  <si>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</si>
  <si>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</si>
  <si>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</si>
  <si>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</si>
  <si>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</si>
  <si>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</si>
  <si>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</si>
  <si>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</si>
  <si>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</si>
  <si>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</si>
  <si>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</si>
  <si>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</si>
  <si>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</si>
  <si>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</si>
  <si>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</si>
  <si>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</si>
  <si>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</si>
  <si>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</si>
  <si>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</si>
  <si>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</si>
  <si>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</si>
  <si>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</si>
  <si>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</si>
  <si>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</si>
  <si>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</si>
  <si>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</si>
  <si>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</si>
  <si>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</si>
  <si>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</si>
  <si>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</si>
  <si>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</si>
  <si>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</si>
  <si>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</si>
  <si>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</si>
  <si>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</si>
  <si>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</si>
  <si>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</si>
  <si>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</si>
  <si>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</si>
  <si>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</si>
  <si>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</si>
  <si>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</si>
  <si>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</si>
  <si>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</si>
  <si>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</si>
  <si>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</si>
  <si>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</si>
  <si>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</si>
  <si>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</si>
  <si>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</si>
  <si>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</si>
  <si>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</si>
  <si>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</si>
  <si>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</si>
  <si>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</si>
  <si>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</si>
  <si>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</si>
  <si>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</si>
  <si>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</si>
  <si>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</si>
  <si>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</si>
  <si>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</si>
  <si>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</si>
  <si>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</si>
  <si>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</si>
  <si>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</si>
  <si>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</si>
  <si>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</si>
  <si>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</si>
  <si>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</si>
  <si>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</si>
  <si>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</si>
  <si>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</si>
  <si>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</si>
  <si>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</si>
  <si>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</si>
  <si>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</si>
  <si>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</si>
  <si>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</si>
  <si>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</si>
  <si>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</si>
  <si>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</si>
  <si>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</si>
  <si>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</si>
  <si>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</si>
  <si>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</si>
  <si>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</si>
  <si>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</si>
  <si>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</si>
  <si>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</si>
  <si>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</si>
  <si>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</si>
  <si>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</si>
  <si>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</si>
  <si>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</si>
  <si>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</si>
  <si>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</si>
  <si>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</si>
  <si>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</si>
  <si>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</si>
  <si>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</si>
  <si>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</si>
  <si>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</si>
  <si>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</si>
  <si>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</si>
  <si>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</si>
  <si>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</si>
  <si>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</si>
  <si>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</si>
  <si>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</si>
  <si>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</si>
  <si>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</si>
  <si>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</si>
  <si>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</si>
  <si>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</si>
  <si>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</si>
  <si>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</si>
  <si>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</si>
  <si>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</si>
  <si>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</si>
  <si>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</si>
  <si>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</si>
  <si>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</si>
  <si>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</si>
  <si>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</si>
  <si>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</si>
  <si>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</si>
  <si>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</si>
  <si>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</si>
  <si>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</si>
  <si>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</si>
  <si>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</si>
  <si>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</si>
  <si>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</si>
  <si>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</si>
  <si>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</si>
  <si>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</si>
  <si>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</si>
  <si>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</si>
  <si>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</si>
  <si>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</si>
  <si>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</si>
  <si>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</si>
  <si>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</si>
  <si>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</si>
  <si>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</si>
  <si>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</si>
  <si>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</si>
  <si>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</si>
  <si>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</si>
  <si>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</si>
  <si>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</si>
  <si>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</si>
  <si>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</si>
  <si>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</si>
  <si>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</si>
  <si>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</si>
  <si>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</si>
  <si>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</si>
  <si>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</si>
  <si>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</si>
  <si>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</si>
  <si>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</si>
  <si>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</si>
  <si>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</si>
  <si>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</si>
  <si>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</si>
  <si>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</si>
  <si>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</si>
  <si>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</si>
  <si>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</si>
  <si>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</si>
  <si>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</si>
  <si>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</si>
  <si>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</si>
  <si>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</si>
  <si>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</si>
  <si>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</si>
  <si>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</si>
  <si>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</si>
  <si>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</si>
  <si>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</si>
  <si>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</si>
  <si>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</si>
  <si>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</si>
  <si>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</si>
  <si>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</si>
  <si>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</si>
  <si>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</si>
  <si>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</si>
  <si>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</si>
  <si>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</si>
  <si>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</si>
  <si>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</si>
  <si>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</si>
  <si>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</si>
  <si>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</si>
  <si>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</si>
  <si>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</si>
  <si>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</si>
  <si>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</si>
  <si>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</si>
  <si>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</si>
  <si>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</si>
  <si>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</si>
  <si>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</si>
  <si>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</si>
  <si>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</si>
  <si>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</si>
  <si>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</si>
  <si>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</si>
  <si>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</si>
  <si>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</si>
  <si>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</si>
  <si>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</si>
  <si>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</si>
  <si>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</si>
  <si>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</si>
  <si>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</si>
  <si>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</si>
  <si>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</si>
  <si>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</si>
  <si>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</si>
  <si>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</si>
  <si>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</si>
  <si>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</si>
  <si>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</si>
  <si>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</si>
  <si>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</si>
  <si>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</si>
  <si>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</si>
  <si>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</si>
  <si>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</si>
  <si>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</si>
  <si>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</si>
  <si>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</si>
  <si>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</si>
  <si>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</si>
  <si>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</si>
  <si>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</si>
  <si>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</si>
  <si>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</si>
  <si>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</si>
  <si>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</si>
  <si>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</si>
  <si>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</si>
  <si>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</si>
  <si>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</si>
  <si>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</si>
  <si>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</si>
  <si>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</si>
  <si>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</si>
  <si>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</si>
  <si>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</si>
  <si>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</si>
  <si>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</si>
  <si>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</si>
  <si>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</si>
  <si>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</si>
  <si>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</si>
  <si>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</si>
  <si>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</si>
  <si>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</si>
  <si>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</si>
  <si>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</si>
  <si>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</si>
  <si>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</si>
  <si>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</si>
  <si>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</si>
  <si>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</si>
  <si>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</si>
  <si>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</si>
  <si>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</si>
  <si>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</si>
  <si>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</si>
  <si>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</si>
  <si>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</si>
  <si>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</si>
  <si>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</si>
  <si>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</si>
  <si>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</si>
  <si>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</si>
  <si>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</si>
  <si>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</si>
  <si>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</si>
  <si>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</si>
  <si>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</si>
  <si>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</si>
  <si>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</si>
  <si>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</si>
  <si>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</si>
  <si>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</si>
  <si>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</si>
  <si>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</si>
  <si>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</si>
  <si>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</si>
  <si>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</si>
  <si>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</si>
  <si>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</si>
  <si>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</si>
  <si>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</si>
  <si>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</si>
  <si>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</si>
  <si>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</si>
  <si>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</si>
  <si>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</si>
  <si>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</si>
  <si>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</si>
  <si>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</si>
  <si>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</si>
  <si>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</si>
  <si>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</si>
  <si>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</si>
  <si>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</si>
  <si>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</si>
  <si>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</si>
  <si>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</si>
  <si>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</si>
  <si>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</si>
  <si>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</si>
  <si>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</si>
  <si>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</si>
  <si>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</si>
  <si>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</si>
  <si>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</si>
  <si>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</si>
  <si>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</si>
  <si>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</si>
  <si>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</si>
  <si>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</si>
  <si>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</si>
  <si>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</si>
  <si>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</si>
  <si>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</si>
  <si>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</si>
  <si>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</si>
  <si>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</si>
  <si>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</si>
  <si>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</si>
  <si>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</si>
  <si>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</si>
  <si>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</si>
  <si>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</si>
  <si>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</si>
  <si>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</si>
  <si>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</si>
  <si>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</si>
  <si>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</si>
  <si>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</si>
  <si>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</si>
  <si>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</si>
  <si>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</si>
  <si>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</si>
  <si>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</si>
  <si>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</si>
  <si>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</si>
  <si>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</si>
  <si>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</si>
  <si>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</si>
  <si>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</si>
  <si>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</si>
  <si>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</si>
  <si>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</si>
  <si>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</si>
  <si>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</si>
  <si>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</si>
  <si>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</si>
  <si>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</si>
  <si>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</si>
  <si>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</si>
  <si>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</si>
  <si>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</si>
  <si>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</si>
  <si>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</si>
  <si>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</si>
  <si>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</si>
  <si>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</si>
  <si>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</si>
  <si>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</si>
  <si>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</si>
  <si>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</si>
  <si>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</si>
  <si>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</si>
  <si>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</si>
  <si>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</si>
  <si>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</si>
  <si>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</si>
  <si>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</si>
  <si>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</si>
  <si>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</si>
  <si>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</si>
  <si>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</si>
  <si>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</si>
  <si>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</si>
  <si>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</si>
  <si>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</si>
  <si>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</si>
  <si>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</si>
  <si>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</si>
  <si>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</si>
  <si>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</si>
  <si>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</si>
  <si>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</si>
  <si>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</si>
  <si>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</si>
  <si>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</si>
  <si>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</si>
  <si>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</si>
  <si>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</si>
  <si>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</si>
  <si>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</si>
  <si>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</si>
  <si>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</si>
  <si>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</si>
  <si>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</si>
  <si>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</si>
  <si>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</si>
  <si>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</si>
  <si>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</si>
  <si>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</si>
  <si>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</si>
  <si>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</si>
  <si>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</si>
  <si>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</si>
  <si>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</si>
  <si>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</si>
  <si>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</si>
  <si>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</si>
  <si>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</si>
  <si>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</si>
  <si>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</si>
  <si>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</si>
  <si>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</si>
  <si>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</si>
  <si>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</si>
  <si>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</si>
  <si>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</si>
  <si>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</si>
  <si>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</si>
  <si>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</si>
  <si>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</si>
  <si>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</si>
  <si>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</si>
  <si>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</si>
  <si>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</si>
  <si>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</si>
  <si>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</si>
  <si>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</si>
  <si>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</si>
  <si>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</si>
  <si>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</si>
  <si>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</si>
  <si>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</si>
  <si>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</si>
  <si>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</si>
  <si>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</si>
  <si>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</si>
  <si>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</si>
  <si>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</si>
  <si>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</si>
  <si>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</si>
  <si>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</si>
  <si>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</si>
  <si>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</si>
  <si>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</si>
  <si>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</si>
  <si>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</si>
  <si>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</si>
  <si>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</si>
  <si>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</si>
  <si>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</si>
  <si>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</si>
  <si>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</si>
  <si>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</si>
  <si>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</si>
  <si>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</si>
  <si>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</si>
  <si>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</si>
  <si>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</si>
  <si>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</si>
  <si>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</si>
  <si>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</si>
  <si>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</si>
  <si>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</si>
  <si>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</si>
  <si>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</si>
  <si>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</si>
  <si>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</si>
  <si>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</si>
  <si>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</si>
  <si>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</si>
  <si>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</si>
  <si>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</si>
  <si>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</si>
  <si>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</si>
  <si>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</si>
  <si>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</si>
  <si>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</si>
  <si>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</si>
  <si>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</si>
  <si>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</si>
  <si>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</si>
  <si>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</si>
  <si>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</si>
  <si>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</si>
  <si>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</si>
  <si>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</si>
  <si>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</si>
  <si>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</si>
  <si>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</si>
  <si>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</si>
  <si>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</si>
  <si>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</si>
  <si>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</si>
  <si>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</si>
  <si>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</si>
  <si>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</si>
  <si>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</si>
  <si>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</si>
  <si>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</si>
  <si>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</si>
  <si>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</si>
  <si>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</si>
  <si>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</si>
  <si>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</si>
  <si>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</si>
  <si>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</si>
  <si>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</si>
  <si>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</si>
  <si>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</si>
  <si>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</si>
  <si>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</si>
  <si>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</si>
  <si>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</si>
  <si>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</si>
  <si>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</si>
  <si>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</si>
  <si>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</si>
  <si>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</si>
  <si>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</si>
  <si>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</si>
  <si>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</si>
  <si>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</si>
  <si>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</si>
  <si>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</si>
  <si>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</si>
  <si>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</si>
  <si>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</si>
  <si>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</si>
  <si>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</si>
  <si>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</si>
  <si>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</si>
  <si>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</si>
  <si>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</si>
  <si>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</si>
  <si>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</si>
  <si>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</si>
  <si>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</si>
  <si>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</si>
  <si>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</si>
  <si>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</si>
  <si>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</si>
  <si>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</si>
  <si>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</si>
  <si>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</si>
  <si>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</si>
  <si>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</si>
  <si>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</si>
  <si>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</si>
  <si>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</si>
  <si>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</si>
  <si>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</si>
  <si>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</si>
  <si>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</si>
  <si>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</si>
  <si>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</si>
  <si>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</si>
  <si>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</si>
  <si>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</si>
  <si>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</si>
  <si>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</si>
  <si>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</si>
  <si>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</si>
  <si>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</si>
  <si>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</si>
  <si>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</si>
  <si>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</si>
  <si>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</si>
  <si>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</si>
  <si>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</si>
  <si>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</si>
  <si>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</si>
  <si>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</si>
  <si>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</si>
  <si>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</si>
  <si>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</si>
  <si>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</si>
  <si>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</si>
  <si>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</si>
  <si>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</si>
  <si>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</si>
  <si>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</si>
  <si>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</si>
  <si>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</si>
  <si>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</si>
  <si>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</si>
  <si>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</si>
  <si>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</si>
  <si>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</si>
  <si>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</si>
  <si>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</si>
  <si>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</si>
  <si>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</si>
  <si>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</si>
  <si>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</si>
  <si>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</si>
  <si>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</si>
  <si>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</si>
  <si>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</si>
  <si>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</si>
  <si>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</si>
  <si>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</si>
  <si>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</si>
  <si>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</si>
  <si>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</si>
  <si>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</si>
  <si>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</si>
  <si>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</si>
  <si>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</si>
  <si>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</si>
  <si>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</si>
  <si>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</si>
  <si>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</si>
  <si>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</si>
  <si>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</si>
  <si>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</si>
  <si>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</si>
  <si>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</si>
  <si>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</si>
  <si>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</si>
  <si>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</si>
  <si>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</si>
  <si>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</si>
  <si>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</si>
  <si>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</si>
  <si>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</si>
  <si>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</si>
  <si>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</si>
  <si>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</si>
  <si>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</si>
  <si>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</si>
  <si>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</si>
  <si>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</si>
  <si>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</si>
  <si>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</si>
  <si>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</si>
  <si>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</si>
  <si>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</si>
  <si>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</si>
  <si>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</si>
  <si>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</si>
  <si>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</si>
  <si>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</si>
  <si>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</si>
  <si>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</si>
  <si>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</si>
  <si>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</si>
  <si>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</si>
  <si>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</si>
  <si>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</si>
  <si>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</si>
  <si>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</si>
  <si>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</si>
  <si>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</si>
  <si>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</si>
  <si>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</si>
  <si>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</si>
  <si>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</si>
  <si>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</si>
  <si>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</si>
  <si>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</si>
  <si>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</si>
  <si>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</si>
  <si>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</si>
  <si>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</si>
  <si>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</si>
  <si>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</si>
  <si>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</si>
  <si>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</si>
  <si>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</si>
  <si>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</si>
  <si>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</si>
  <si>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</si>
  <si>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</si>
  <si>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</si>
  <si>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</si>
  <si>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</si>
  <si>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</si>
  <si>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</si>
  <si>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</si>
  <si>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</si>
  <si>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</si>
  <si>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</si>
  <si>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</si>
  <si>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</si>
  <si>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</si>
  <si>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</si>
  <si>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</si>
  <si>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</si>
  <si>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</si>
  <si>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</si>
  <si>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</si>
  <si>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</si>
  <si>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</si>
  <si>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</si>
  <si>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</si>
  <si>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</si>
  <si>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</si>
  <si>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</si>
  <si>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</si>
  <si>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</si>
  <si>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</si>
  <si>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</si>
  <si>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</si>
  <si>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</si>
  <si>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</si>
  <si>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</si>
  <si>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</si>
  <si>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</si>
  <si>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</si>
  <si>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</si>
  <si>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</si>
  <si>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</si>
  <si>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</si>
  <si>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</si>
  <si>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</si>
  <si>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</si>
  <si>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</si>
  <si>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</si>
  <si>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</si>
  <si>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</si>
  <si>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</si>
  <si>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</si>
  <si>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</si>
  <si>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</si>
  <si>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</si>
  <si>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</si>
  <si>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</si>
  <si>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</si>
  <si>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</si>
  <si>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</si>
  <si>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</si>
  <si>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</si>
  <si>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</si>
  <si>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</si>
  <si>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</si>
  <si>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</si>
  <si>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</si>
  <si>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</si>
  <si>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</si>
  <si>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</si>
  <si>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</si>
  <si>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</si>
  <si>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</si>
  <si>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</si>
  <si>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</si>
  <si>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</si>
  <si>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</si>
  <si>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</si>
  <si>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</si>
  <si>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</si>
  <si>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</si>
  <si>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</si>
  <si>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</si>
  <si>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</si>
  <si>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</si>
  <si>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</si>
  <si>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</si>
  <si>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</si>
  <si>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</si>
  <si>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</si>
  <si>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</si>
  <si>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</si>
  <si>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</si>
  <si>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</si>
  <si>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</si>
  <si>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</si>
  <si>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</si>
  <si>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</si>
  <si>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</si>
  <si>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</si>
  <si>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</si>
  <si>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</si>
  <si>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</si>
  <si>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</si>
  <si>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</si>
  <si>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</si>
  <si>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</si>
  <si>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</si>
  <si>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</si>
  <si>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</si>
  <si>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</si>
  <si>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</si>
  <si>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</si>
  <si>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</si>
  <si>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</si>
  <si>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</si>
  <si>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</si>
  <si>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</si>
  <si>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</si>
  <si>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</si>
  <si>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</si>
  <si>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</si>
  <si>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</si>
  <si>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</si>
  <si>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</si>
  <si>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</si>
  <si>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</si>
  <si>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</si>
  <si>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</si>
  <si>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</si>
  <si>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</si>
  <si>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</si>
  <si>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</si>
  <si>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</si>
  <si>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</si>
  <si>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</si>
  <si>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</si>
  <si>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</si>
  <si>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</si>
  <si>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</si>
  <si>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</si>
  <si>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</si>
  <si>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</si>
  <si>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</si>
  <si>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</si>
  <si>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</si>
  <si>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</si>
  <si>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</si>
  <si>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</si>
  <si>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</si>
  <si>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</si>
  <si>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</si>
  <si>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</si>
  <si>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</si>
  <si>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</si>
  <si>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</si>
  <si>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</si>
  <si>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</si>
  <si>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</si>
  <si>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</si>
  <si>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</si>
  <si>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</si>
  <si>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</si>
  <si>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</si>
  <si>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</si>
  <si>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</si>
  <si>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</si>
  <si>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</si>
  <si>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</si>
  <si>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</si>
  <si>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</si>
  <si>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</si>
  <si>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</si>
  <si>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</si>
  <si>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</si>
  <si>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</si>
  <si>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</si>
  <si>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</si>
  <si>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</si>
  <si>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</si>
  <si>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</si>
  <si>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</si>
  <si>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</si>
  <si>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</si>
  <si>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</si>
  <si>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</si>
  <si>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</si>
  <si>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</si>
  <si>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</si>
  <si>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</si>
  <si>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</si>
  <si>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</si>
  <si>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</si>
  <si>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</si>
  <si>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</si>
  <si>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</si>
  <si>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</si>
  <si>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</si>
  <si>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</si>
  <si>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</si>
  <si>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</si>
  <si>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</si>
  <si>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</si>
  <si>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</si>
  <si>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</si>
  <si>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</si>
  <si>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</si>
  <si>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</si>
  <si>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</si>
  <si>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</si>
  <si>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</si>
  <si>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</si>
  <si>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</si>
  <si>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</si>
  <si>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</si>
  <si>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</si>
  <si>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</si>
  <si>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</si>
  <si>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</si>
  <si>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</si>
  <si>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</si>
  <si>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</si>
  <si>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</si>
  <si>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</si>
  <si>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</si>
  <si>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</si>
  <si>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</si>
  <si>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</si>
  <si>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</si>
  <si>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</si>
  <si>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</si>
  <si>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</si>
  <si>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</si>
  <si>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</si>
  <si>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</si>
  <si>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</si>
  <si>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</si>
  <si>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</si>
  <si>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</si>
  <si>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</si>
  <si>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</si>
  <si>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</si>
  <si>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</si>
  <si>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</si>
  <si>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</si>
  <si>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</si>
  <si>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</si>
  <si>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</si>
  <si>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</si>
  <si>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</si>
  <si>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</si>
  <si>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</si>
  <si>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</si>
  <si>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</si>
  <si>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</si>
  <si>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</si>
  <si>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</si>
  <si>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</si>
  <si>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</si>
  <si>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</si>
  <si>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</si>
  <si>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</si>
  <si>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</si>
  <si>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</si>
  <si>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</si>
  <si>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</si>
  <si>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</si>
  <si>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</si>
  <si>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</si>
  <si>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</si>
  <si>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</si>
  <si>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</si>
  <si>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</si>
  <si>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</si>
  <si>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</si>
  <si>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</si>
  <si>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</si>
  <si>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</si>
  <si>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</si>
  <si>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</si>
  <si>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</si>
  <si>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</si>
  <si>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</si>
  <si>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</si>
  <si>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</si>
  <si>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</si>
  <si>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</si>
  <si>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</si>
  <si>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</si>
  <si>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</si>
  <si>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</si>
  <si>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</si>
  <si>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</si>
  <si>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</si>
  <si>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</si>
  <si>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</si>
  <si>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</si>
  <si>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</si>
  <si>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</si>
  <si>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</si>
  <si>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</si>
  <si>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</si>
  <si>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</si>
  <si>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</si>
  <si>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</si>
  <si>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</si>
  <si>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</si>
  <si>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</si>
  <si>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</si>
  <si>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</si>
  <si>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</si>
  <si>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</si>
  <si>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</si>
  <si>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</si>
  <si>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</si>
  <si>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</si>
  <si>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</si>
  <si>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</si>
  <si>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</si>
  <si>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</si>
  <si>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</si>
  <si>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</si>
  <si>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</si>
  <si>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</si>
  <si>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</si>
  <si>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</si>
  <si>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</si>
  <si>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</si>
  <si>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</si>
  <si>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</si>
  <si>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</si>
  <si>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</si>
  <si>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</si>
  <si>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</si>
  <si>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</si>
  <si>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</si>
  <si>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</si>
  <si>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</si>
  <si>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</si>
  <si>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</si>
  <si>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</si>
  <si>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</si>
  <si>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</si>
  <si>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</si>
  <si>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</si>
  <si>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</si>
  <si>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</si>
  <si>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</si>
  <si>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</si>
  <si>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</si>
  <si>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</si>
  <si>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</si>
  <si>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</si>
  <si>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</si>
  <si>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</si>
  <si>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</si>
  <si>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</si>
  <si>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</si>
  <si>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</si>
  <si>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</si>
  <si>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</si>
  <si>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</si>
  <si>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</si>
  <si>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</si>
  <si>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</si>
  <si>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</si>
  <si>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</si>
  <si>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</si>
  <si>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</si>
  <si>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</si>
  <si>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</si>
  <si>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</si>
  <si>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</si>
  <si>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</si>
  <si>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</si>
  <si>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</si>
  <si>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</si>
  <si>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</si>
  <si>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</si>
  <si>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</si>
  <si>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</si>
  <si>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</si>
  <si>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</si>
  <si>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</si>
  <si>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</si>
  <si>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</si>
  <si>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</si>
  <si>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</si>
  <si>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</si>
  <si>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</si>
  <si>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</si>
  <si>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</si>
  <si>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</si>
  <si>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</si>
  <si>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</si>
  <si>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</si>
  <si>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</si>
  <si>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</si>
  <si>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</si>
  <si>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</si>
  <si>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</si>
  <si>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</si>
  <si>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</si>
  <si>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</si>
  <si>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</si>
  <si>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</si>
  <si>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</si>
  <si>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</si>
  <si>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</si>
  <si>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</si>
  <si>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</si>
  <si>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</si>
  <si>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</si>
  <si>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</si>
  <si>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</si>
  <si>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</si>
  <si>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</si>
  <si>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</si>
  <si>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</si>
  <si>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</si>
  <si>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</si>
  <si>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</si>
  <si>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</si>
  <si>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</si>
  <si>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</si>
  <si>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</si>
  <si>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</si>
  <si>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</si>
  <si>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</si>
  <si>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</si>
  <si>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</si>
  <si>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</si>
  <si>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</si>
  <si>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</si>
  <si>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</si>
  <si>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</si>
  <si>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</si>
  <si>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</si>
  <si>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</si>
  <si>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</si>
  <si>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</si>
  <si>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</si>
  <si>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</si>
  <si>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</si>
  <si>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</si>
  <si>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</si>
  <si>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</si>
  <si>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</si>
  <si>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</si>
  <si>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</si>
  <si>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</si>
  <si>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</si>
  <si>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</si>
  <si>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</si>
  <si>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</si>
  <si>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</si>
  <si>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</si>
  <si>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</si>
  <si>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</si>
  <si>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</si>
  <si>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</si>
  <si>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</si>
  <si>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</si>
  <si>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</si>
  <si>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</si>
  <si>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</si>
  <si>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</si>
  <si>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</si>
  <si>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</si>
  <si>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</si>
  <si>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</si>
  <si>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</si>
  <si>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</si>
  <si>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</si>
  <si>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</si>
  <si>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</si>
  <si>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</si>
  <si>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</si>
  <si>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</si>
  <si>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</si>
  <si>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</si>
  <si>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</si>
  <si>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</si>
  <si>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</si>
  <si>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</si>
  <si>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</si>
  <si>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</si>
  <si>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</si>
  <si>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</si>
  <si>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</si>
  <si>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</si>
  <si>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</si>
  <si>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</si>
  <si>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</si>
  <si>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</si>
  <si>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</si>
  <si>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</si>
  <si>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</si>
  <si>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</si>
  <si>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</si>
  <si>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</si>
  <si>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</si>
  <si>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</si>
  <si>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</si>
  <si>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</si>
  <si>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</si>
  <si>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</si>
  <si>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</si>
  <si>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</si>
  <si>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</si>
  <si>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</si>
  <si>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</si>
  <si>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</si>
  <si>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</si>
  <si>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</si>
  <si>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</si>
  <si>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</si>
  <si>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</si>
  <si>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</si>
  <si>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</si>
  <si>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</si>
  <si>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</si>
  <si>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</si>
  <si>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</si>
  <si>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</si>
  <si>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</si>
  <si>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</si>
  <si>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</si>
  <si>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</si>
  <si>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</si>
  <si>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</si>
  <si>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</si>
  <si>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</si>
  <si>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</si>
  <si>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</si>
  <si>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</si>
  <si>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</si>
  <si>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</si>
  <si>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</si>
  <si>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</si>
  <si>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</si>
  <si>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</si>
  <si>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</si>
  <si>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</si>
  <si>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</si>
  <si>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</si>
  <si>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</si>
  <si>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</si>
  <si>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</si>
  <si>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</si>
  <si>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</si>
  <si>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</si>
  <si>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</si>
  <si>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</si>
  <si>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</si>
  <si>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</si>
  <si>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</si>
  <si>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</si>
  <si>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</si>
  <si>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</si>
  <si>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</si>
  <si>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</si>
  <si>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</si>
  <si>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</si>
  <si>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</si>
  <si>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</si>
  <si>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</si>
  <si>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</si>
  <si>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</si>
  <si>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</si>
  <si>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</si>
  <si>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</si>
  <si>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</si>
  <si>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</si>
  <si>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</si>
  <si>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</si>
  <si>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</si>
  <si>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</si>
  <si>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</si>
  <si>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</si>
  <si>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</si>
  <si>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</si>
  <si>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</si>
  <si>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</si>
  <si>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</si>
  <si>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</si>
  <si>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</si>
  <si>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</si>
  <si>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</si>
  <si>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</si>
  <si>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</si>
  <si>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</si>
  <si>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</si>
  <si>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</si>
  <si>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</si>
  <si>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</si>
  <si>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</si>
  <si>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</si>
  <si>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</si>
  <si>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</si>
  <si>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</si>
  <si>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</si>
  <si>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</si>
  <si>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</si>
  <si>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</si>
  <si>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</si>
  <si>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</si>
  <si>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</si>
  <si>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</si>
  <si>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</si>
  <si>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</si>
  <si>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</si>
  <si>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</si>
  <si>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</si>
  <si>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</si>
  <si>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</si>
  <si>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</si>
  <si>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</si>
  <si>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</si>
  <si>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</si>
  <si>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</si>
  <si>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</si>
  <si>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</si>
  <si>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</si>
  <si>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</si>
  <si>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</si>
  <si>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</si>
  <si>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</si>
  <si>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</si>
  <si>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</si>
  <si>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</si>
  <si>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</si>
  <si>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</si>
  <si>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</si>
  <si>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</si>
  <si>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</si>
  <si>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</si>
  <si>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</si>
  <si>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</si>
  <si>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</si>
  <si>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</si>
  <si>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</si>
  <si>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</si>
  <si>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</si>
  <si>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</si>
  <si>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</si>
  <si>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</si>
  <si>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</si>
  <si>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</si>
  <si>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</si>
  <si>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</si>
  <si>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</si>
  <si>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</si>
  <si>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</si>
  <si>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</si>
  <si>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</si>
  <si>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</si>
  <si>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</si>
  <si>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</si>
  <si>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</si>
  <si>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</si>
  <si>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</si>
  <si>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</si>
  <si>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</si>
  <si>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</si>
  <si>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</si>
  <si>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</si>
  <si>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</si>
  <si>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</si>
  <si>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</si>
  <si>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</si>
  <si>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</si>
  <si>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</si>
  <si>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</si>
  <si>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</si>
  <si>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</si>
  <si>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</si>
  <si>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</si>
  <si>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</si>
  <si>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</si>
  <si>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</si>
  <si>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</si>
  <si>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</si>
  <si>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</si>
  <si>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</si>
  <si>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</si>
  <si>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</si>
  <si>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</si>
  <si>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</si>
  <si>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</si>
  <si>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</si>
  <si>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</si>
  <si>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</si>
  <si>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</si>
  <si>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</si>
  <si>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</si>
  <si>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</si>
  <si>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</si>
  <si>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</si>
  <si>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</si>
  <si>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</si>
  <si>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</si>
  <si>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</si>
  <si>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</si>
  <si>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</si>
  <si>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</si>
  <si>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</si>
  <si>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</si>
  <si>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</si>
  <si>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</si>
  <si>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</si>
  <si>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</si>
  <si>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</si>
  <si>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</si>
  <si>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</si>
  <si>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</si>
  <si>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</si>
  <si>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</si>
  <si>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</si>
  <si>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</si>
  <si>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</si>
  <si>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</si>
  <si>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</si>
  <si>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</si>
  <si>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</si>
  <si>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</si>
  <si>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</si>
  <si>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</si>
  <si>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</si>
  <si>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</si>
  <si>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</si>
  <si>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</si>
  <si>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</si>
  <si>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</si>
  <si>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</si>
  <si>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</si>
  <si>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</si>
  <si>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</si>
  <si>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</si>
  <si>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</si>
  <si>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</si>
  <si>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</si>
  <si>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</si>
  <si>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</si>
  <si>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</si>
  <si>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</si>
  <si>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</si>
  <si>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</si>
  <si>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</si>
  <si>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</si>
  <si>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</si>
  <si>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</si>
  <si>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</si>
  <si>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</si>
  <si>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</si>
  <si>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</si>
  <si>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</si>
  <si>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</si>
  <si>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</si>
  <si>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</si>
  <si>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</si>
  <si>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</si>
  <si>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</si>
  <si>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</si>
  <si>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</si>
  <si>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</si>
  <si>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</si>
  <si>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</si>
  <si>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</si>
  <si>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</si>
  <si>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</si>
  <si>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</si>
  <si>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</si>
  <si>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</si>
  <si>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</si>
  <si>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</si>
  <si>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</si>
  <si>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</si>
  <si>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</si>
  <si>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</si>
  <si>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</si>
  <si>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</si>
  <si>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</si>
  <si>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</si>
  <si>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</si>
  <si>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</si>
  <si>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</si>
  <si>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</si>
  <si>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</si>
  <si>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</si>
  <si>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</si>
  <si>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</si>
  <si>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</si>
  <si>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</si>
  <si>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</si>
  <si>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</si>
  <si>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</si>
  <si>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</si>
  <si>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</si>
  <si>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</si>
  <si>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</si>
  <si>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</si>
  <si>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</si>
  <si>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</si>
  <si>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</si>
  <si>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</si>
  <si>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</si>
  <si>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</si>
  <si>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</si>
  <si>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</si>
  <si>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</si>
  <si>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</si>
  <si>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</si>
  <si>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</si>
  <si>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</si>
  <si>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</si>
  <si>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</si>
  <si>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</si>
  <si>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</si>
  <si>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</si>
  <si>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</si>
  <si>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</si>
  <si>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</si>
  <si>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</si>
  <si>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</si>
  <si>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</si>
  <si>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</si>
  <si>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</si>
  <si>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</si>
  <si>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</si>
  <si>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</si>
  <si>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</si>
  <si>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</si>
  <si>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</si>
  <si>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</si>
  <si>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</si>
  <si>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</si>
  <si>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</si>
  <si>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</si>
  <si>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</si>
  <si>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</si>
  <si>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</si>
  <si>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</si>
  <si>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</si>
  <si>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</si>
  <si>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</si>
  <si>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</si>
  <si>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</si>
  <si>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</si>
  <si>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</si>
  <si>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</si>
  <si>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</si>
  <si>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</si>
  <si>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</si>
  <si>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</si>
  <si>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</si>
  <si>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</si>
  <si>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</si>
  <si>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</si>
  <si>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</si>
  <si>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</si>
  <si>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</si>
  <si>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</si>
  <si>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</si>
  <si>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</si>
  <si>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</si>
  <si>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</si>
  <si>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</si>
  <si>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</si>
  <si>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</si>
  <si>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</si>
  <si>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</si>
  <si>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</si>
  <si>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</si>
  <si>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</si>
  <si>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</si>
  <si>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</si>
  <si>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</si>
  <si>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</si>
  <si>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</si>
  <si>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</si>
  <si>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</si>
  <si>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</si>
  <si>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</si>
  <si>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</si>
  <si>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</si>
  <si>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</si>
  <si>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</si>
  <si>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</si>
  <si>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</si>
  <si>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</si>
  <si>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</si>
  <si>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</si>
  <si>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</si>
  <si>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</si>
  <si>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</si>
  <si>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</si>
  <si>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</si>
  <si>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</si>
  <si>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</si>
  <si>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</si>
  <si>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</si>
  <si>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</si>
  <si>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</si>
  <si>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</si>
  <si>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</si>
  <si>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</si>
  <si>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</si>
  <si>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</si>
  <si>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</si>
  <si>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</si>
  <si>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</si>
  <si>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</si>
  <si>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</si>
  <si>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</si>
  <si>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</si>
  <si>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</si>
  <si>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</si>
  <si>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</si>
  <si>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</si>
  <si>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</si>
  <si>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</si>
  <si>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</si>
  <si>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</si>
  <si>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</si>
  <si>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</si>
  <si>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</si>
  <si>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</si>
  <si>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</si>
  <si>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</si>
  <si>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</si>
  <si>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</si>
  <si>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</si>
  <si>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</si>
  <si>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</si>
  <si>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</si>
  <si>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</si>
  <si>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</si>
  <si>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</si>
  <si>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</si>
  <si>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</si>
  <si>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</si>
  <si>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</si>
  <si>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</si>
  <si>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</si>
  <si>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</si>
  <si>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</si>
  <si>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</si>
  <si>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</si>
  <si>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</si>
  <si>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</si>
  <si>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</si>
  <si>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</si>
  <si>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</si>
  <si>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</si>
  <si>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</si>
  <si>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</si>
  <si>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</si>
  <si>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</si>
  <si>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</si>
  <si>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</si>
  <si>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</si>
  <si>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</si>
  <si>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</si>
  <si>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</si>
  <si>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</si>
  <si>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</si>
  <si>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</si>
  <si>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</si>
  <si>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</si>
  <si>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</si>
  <si>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</si>
  <si>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</si>
  <si>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</si>
  <si>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</si>
  <si>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</si>
  <si>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</si>
  <si>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</si>
  <si>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</si>
  <si>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</si>
  <si>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</si>
  <si>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</si>
  <si>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</si>
  <si>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</si>
  <si>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</si>
  <si>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</si>
  <si>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</si>
  <si>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</si>
  <si>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</si>
  <si>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</si>
  <si>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</si>
  <si>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</si>
  <si>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</si>
  <si>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</si>
  <si>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</si>
  <si>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</si>
  <si>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</si>
  <si>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</si>
  <si>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</si>
  <si>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</si>
  <si>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</si>
  <si>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</si>
  <si>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</si>
  <si>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</si>
  <si>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</si>
  <si>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</si>
  <si>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</si>
  <si>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</si>
  <si>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</si>
  <si>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</si>
  <si>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</si>
  <si>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</si>
  <si>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</si>
  <si>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</si>
  <si>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</si>
  <si>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</si>
  <si>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</si>
  <si>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</si>
  <si>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</si>
  <si>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</si>
  <si>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</si>
  <si>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</si>
  <si>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</si>
  <si>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</si>
  <si>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</si>
  <si>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</si>
  <si>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</si>
  <si>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</si>
  <si>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</si>
  <si>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</si>
  <si>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</si>
  <si>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</si>
  <si>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</si>
  <si>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</si>
  <si>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</si>
  <si>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</si>
  <si>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</si>
  <si>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</si>
  <si>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</si>
  <si>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</si>
  <si>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</si>
  <si>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</si>
  <si>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</si>
  <si>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</si>
  <si>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</si>
  <si>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</si>
  <si>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</si>
  <si>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</si>
  <si>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</si>
  <si>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</si>
  <si>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</si>
  <si>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</si>
  <si>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</si>
  <si>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</si>
  <si>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</si>
  <si>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</si>
  <si>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</si>
  <si>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</si>
  <si>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</si>
  <si>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</si>
  <si>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</si>
  <si>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</si>
  <si>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</si>
  <si>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</si>
  <si>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</si>
  <si>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</si>
  <si>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</si>
  <si>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</si>
  <si>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</si>
  <si>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</si>
  <si>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</si>
  <si>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</si>
  <si>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</si>
  <si>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</si>
  <si>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</si>
  <si>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</si>
  <si>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</si>
  <si>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</si>
  <si>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</si>
  <si>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</si>
  <si>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</si>
  <si>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</si>
  <si>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</si>
  <si>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</si>
  <si>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</si>
  <si>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</si>
  <si>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</si>
  <si>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</si>
  <si>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</si>
  <si>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</si>
  <si>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</si>
  <si>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</si>
  <si>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</si>
  <si>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</si>
  <si>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</si>
  <si>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</si>
  <si>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</si>
  <si>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</si>
  <si>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</si>
  <si>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</si>
  <si>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</si>
  <si>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</si>
  <si>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</si>
  <si>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</si>
  <si>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</si>
  <si>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</si>
  <si>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</si>
  <si>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</si>
  <si>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</si>
  <si>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</si>
  <si>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</si>
  <si>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</si>
  <si>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</si>
  <si>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</si>
  <si>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</si>
  <si>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</si>
  <si>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</si>
  <si>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</si>
  <si>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</si>
  <si>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</si>
  <si>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</si>
  <si>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</si>
  <si>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</si>
  <si>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</si>
  <si>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</si>
  <si>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</si>
  <si>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</si>
  <si>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</si>
  <si>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</si>
  <si>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</si>
  <si>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</si>
  <si>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</si>
  <si>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</si>
  <si>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</si>
  <si>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</si>
  <si>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</si>
  <si>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</si>
  <si>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</si>
  <si>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</si>
  <si>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</si>
  <si>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</si>
  <si>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</si>
  <si>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</si>
  <si>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</si>
  <si>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</si>
  <si>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</si>
  <si>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</si>
  <si>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</si>
  <si>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</si>
  <si>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</si>
  <si>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</si>
  <si>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</si>
  <si>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</si>
  <si>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</si>
  <si>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</si>
  <si>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</si>
  <si>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</si>
  <si>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</si>
  <si>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</si>
  <si>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</si>
  <si>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</si>
  <si>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</si>
  <si>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</si>
  <si>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</si>
  <si>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</si>
  <si>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</si>
  <si>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</si>
  <si>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</si>
  <si>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</si>
  <si>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</si>
  <si>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</si>
  <si>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</si>
  <si>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</si>
  <si>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</si>
  <si>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</si>
  <si>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</si>
  <si>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</si>
  <si>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</si>
  <si>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</si>
  <si>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</si>
  <si>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</si>
  <si>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</si>
  <si>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</si>
  <si>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</si>
  <si>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</si>
  <si>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</si>
  <si>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</si>
  <si>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</si>
  <si>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</si>
  <si>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</si>
  <si>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</si>
  <si>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</si>
  <si>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</si>
  <si>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</si>
  <si>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</si>
  <si>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</si>
  <si>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</si>
  <si>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</si>
  <si>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</si>
  <si>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</si>
  <si>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</si>
  <si>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</si>
  <si>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</si>
  <si>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</si>
  <si>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</si>
  <si>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</si>
  <si>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</si>
  <si>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</si>
  <si>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</si>
  <si>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</si>
  <si>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</si>
  <si>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</si>
  <si>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</si>
  <si>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</si>
  <si>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</si>
  <si>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</si>
  <si>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</si>
  <si>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</si>
  <si>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</si>
  <si>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</si>
  <si>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</si>
  <si>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</si>
  <si>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</si>
  <si>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</si>
  <si>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</si>
  <si>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</si>
  <si>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</si>
  <si>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</si>
  <si>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</si>
  <si>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</si>
  <si>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</si>
  <si>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</si>
  <si>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</si>
  <si>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</si>
  <si>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</si>
  <si>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</si>
  <si>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</si>
  <si>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</si>
  <si>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</si>
  <si>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</si>
  <si>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</si>
  <si>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</si>
  <si>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</si>
  <si>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</si>
  <si>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</si>
  <si>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</si>
  <si>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</si>
  <si>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</si>
  <si>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</si>
  <si>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</si>
  <si>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</si>
  <si>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</si>
  <si>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</si>
  <si>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</si>
  <si>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</si>
  <si>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</si>
  <si>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</si>
  <si>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</si>
  <si>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</si>
  <si>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</si>
  <si>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</si>
  <si>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</si>
  <si>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</si>
  <si>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</si>
  <si>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</si>
  <si>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</si>
  <si>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</si>
  <si>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</si>
  <si>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</si>
  <si>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</si>
  <si>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</si>
  <si>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</si>
  <si>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</si>
  <si>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</si>
  <si>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</si>
  <si>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</si>
  <si>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</si>
  <si>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</si>
  <si>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</si>
  <si>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</si>
  <si>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</si>
  <si>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</si>
  <si>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</si>
  <si>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</si>
  <si>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</si>
  <si>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</si>
  <si>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</si>
  <si>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</si>
  <si>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</si>
  <si>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</si>
  <si>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</si>
  <si>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</si>
  <si>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</si>
  <si>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</si>
  <si>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</si>
  <si>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</si>
  <si>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</si>
  <si>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</si>
  <si>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</si>
  <si>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</si>
  <si>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</si>
  <si>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</si>
  <si>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</si>
  <si>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</si>
  <si>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</si>
  <si>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</si>
  <si>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</si>
  <si>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</si>
  <si>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</si>
  <si>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</si>
  <si>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</si>
  <si>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</si>
  <si>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</si>
  <si>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</si>
  <si>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</si>
  <si>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</si>
  <si>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</si>
  <si>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</si>
  <si>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</si>
  <si>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</si>
  <si>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</si>
  <si>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</si>
  <si>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</si>
  <si>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</si>
  <si>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</si>
  <si>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</si>
  <si>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</si>
  <si>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</si>
  <si>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</si>
  <si>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</si>
  <si>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</si>
  <si>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</si>
  <si>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</si>
  <si>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</si>
  <si>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</si>
  <si>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</si>
  <si>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</si>
  <si>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</si>
  <si>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</si>
  <si>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</si>
  <si>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</si>
  <si>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</si>
  <si>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</si>
  <si>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</si>
  <si>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</si>
  <si>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</si>
  <si>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</si>
  <si>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</si>
  <si>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</si>
  <si>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</si>
  <si>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</si>
  <si>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</si>
  <si>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</si>
  <si>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</si>
  <si>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</si>
  <si>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</si>
  <si>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</si>
  <si>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</si>
  <si>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</si>
  <si>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</si>
  <si>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</si>
  <si>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</si>
  <si>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</si>
  <si>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</si>
  <si>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</si>
  <si>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</si>
  <si>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</si>
  <si>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</si>
  <si>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</si>
  <si>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</si>
  <si>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</si>
  <si>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</si>
  <si>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</si>
  <si>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</si>
  <si>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</si>
  <si>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</si>
  <si>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</si>
  <si>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</si>
  <si>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</si>
  <si>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</si>
  <si>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</si>
  <si>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</si>
  <si>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</si>
  <si>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</si>
  <si>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</si>
  <si>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</si>
  <si>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</si>
  <si>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</si>
  <si>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</si>
  <si>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</si>
  <si>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</si>
  <si>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</si>
  <si>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</si>
  <si>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</si>
  <si>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</si>
  <si>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</si>
  <si>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</si>
  <si>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</si>
  <si>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</si>
  <si>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</si>
  <si>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</si>
  <si>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</si>
  <si>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</si>
  <si>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</si>
  <si>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</si>
  <si>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</si>
  <si>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</si>
  <si>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</si>
  <si>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</si>
  <si>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</si>
  <si>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</si>
  <si>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</si>
  <si>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</si>
  <si>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</si>
  <si>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</si>
  <si>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</si>
  <si>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</si>
  <si>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</si>
  <si>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</si>
  <si>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</si>
  <si>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</si>
  <si>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</si>
  <si>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</si>
  <si>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</si>
  <si>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</si>
  <si>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</si>
  <si>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</si>
  <si>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</si>
  <si>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</si>
  <si>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</si>
  <si>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</si>
  <si>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</si>
  <si>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</si>
  <si>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</si>
  <si>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</si>
  <si>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</si>
  <si>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</si>
  <si>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</si>
  <si>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</si>
  <si>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</si>
  <si>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</si>
  <si>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</si>
  <si>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</si>
  <si>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</si>
  <si>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</si>
  <si>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</si>
  <si>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</si>
  <si>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</si>
  <si>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</si>
  <si>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</si>
  <si>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</si>
  <si>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</si>
  <si>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</si>
  <si>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</si>
  <si>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</si>
  <si>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</si>
  <si>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</si>
  <si>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</si>
  <si>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</si>
  <si>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</si>
  <si>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</si>
  <si>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</si>
  <si>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</si>
  <si>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</si>
  <si>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</si>
  <si>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</si>
  <si>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</si>
  <si>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</si>
  <si>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</si>
  <si>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</si>
  <si>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</si>
  <si>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</si>
  <si>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</si>
  <si>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</si>
  <si>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</si>
  <si>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</si>
  <si>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</si>
  <si>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</si>
  <si>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</si>
  <si>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</si>
  <si>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</si>
  <si>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</si>
  <si>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</si>
  <si>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</si>
  <si>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</si>
  <si>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</si>
  <si>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</si>
  <si>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</si>
  <si>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</si>
  <si>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</si>
  <si>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</si>
  <si>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</si>
  <si>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</si>
  <si>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</si>
  <si>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</si>
  <si>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</si>
  <si>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</si>
  <si>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</si>
  <si>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</si>
  <si>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</si>
  <si>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</si>
  <si>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</si>
  <si>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</si>
  <si>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</si>
  <si>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</si>
  <si>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</si>
  <si>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</si>
  <si>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</si>
  <si>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</si>
  <si>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</si>
  <si>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</si>
  <si>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</si>
  <si>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</si>
  <si>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</si>
  <si>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</si>
  <si>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</si>
  <si>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</si>
  <si>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</si>
  <si>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</si>
  <si>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</si>
  <si>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</si>
  <si>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</si>
  <si>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</si>
  <si>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</si>
  <si>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</si>
  <si>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</si>
  <si>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</si>
  <si>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</si>
  <si>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</si>
  <si>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</si>
  <si>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</si>
  <si>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</si>
  <si>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</si>
  <si>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</si>
  <si>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</si>
  <si>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</si>
  <si>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</si>
  <si>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</si>
  <si>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</si>
  <si>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</si>
  <si>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</si>
  <si>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</si>
  <si>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</si>
  <si>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</si>
  <si>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</si>
  <si>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</si>
  <si>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</si>
  <si>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</si>
  <si>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</si>
  <si>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</si>
  <si>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</si>
  <si>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</si>
  <si>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</si>
  <si>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</si>
  <si>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</si>
  <si>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</si>
  <si>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</si>
  <si>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</si>
  <si>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</si>
  <si>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</si>
  <si>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</si>
  <si>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</si>
  <si>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</si>
  <si>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</si>
  <si>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</si>
  <si>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</si>
  <si>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</si>
  <si>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</si>
  <si>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</si>
  <si>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</si>
  <si>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</si>
  <si>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</si>
  <si>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</si>
  <si>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</si>
  <si>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</si>
  <si>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</si>
  <si>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</si>
  <si>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</si>
  <si>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</si>
  <si>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</si>
  <si>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</si>
  <si>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</si>
  <si>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</si>
  <si>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</si>
  <si>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</si>
  <si>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</si>
  <si>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</si>
  <si>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</si>
  <si>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</si>
  <si>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</si>
  <si>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</si>
  <si>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</si>
  <si>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</si>
  <si>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</si>
  <si>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</si>
  <si>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</si>
  <si>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</si>
  <si>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</si>
  <si>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</si>
  <si>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</si>
  <si>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</si>
  <si>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</si>
  <si>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</si>
  <si>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</si>
  <si>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</si>
  <si>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</si>
  <si>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</si>
  <si>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</si>
  <si>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</si>
  <si>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</si>
  <si>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</si>
  <si>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</si>
  <si>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</si>
  <si>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</si>
  <si>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</si>
  <si>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</si>
  <si>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</si>
  <si>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</si>
  <si>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</si>
  <si>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</si>
  <si>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</si>
  <si>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</si>
  <si>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</si>
  <si>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</si>
  <si>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</si>
  <si>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</si>
  <si>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</si>
  <si>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</si>
  <si>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</si>
  <si>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</si>
  <si>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</si>
  <si>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</si>
  <si>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</si>
  <si>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</si>
  <si>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</si>
  <si>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</si>
  <si>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</si>
  <si>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</si>
  <si>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</si>
  <si>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</si>
  <si>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</si>
  <si>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</si>
  <si>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</si>
  <si>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</si>
  <si>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</si>
  <si>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</si>
  <si>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</si>
  <si>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</si>
  <si>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</si>
  <si>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</si>
  <si>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</si>
  <si>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</si>
  <si>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</si>
  <si>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</si>
  <si>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</si>
  <si>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</si>
  <si>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</si>
  <si>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</si>
  <si>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</si>
  <si>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</si>
  <si>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</si>
  <si>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</si>
  <si>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</si>
  <si>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</si>
  <si>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</si>
  <si>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</si>
  <si>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</si>
  <si>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</si>
  <si>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</si>
  <si>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</si>
  <si>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</si>
  <si>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</si>
  <si>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</si>
  <si>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</si>
  <si>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</si>
  <si>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</si>
  <si>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</si>
  <si>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</si>
  <si>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</si>
  <si>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</si>
  <si>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</si>
  <si>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</si>
  <si>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</si>
  <si>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</si>
  <si>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</si>
  <si>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</si>
  <si>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</si>
  <si>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</si>
  <si>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</si>
  <si>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</si>
  <si>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</si>
  <si>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</si>
  <si>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</si>
  <si>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</si>
  <si>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</si>
  <si>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</si>
  <si>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</si>
  <si>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</si>
  <si>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</si>
  <si>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</si>
  <si>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</si>
  <si>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</si>
  <si>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</si>
  <si>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</si>
  <si>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</si>
  <si>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</si>
  <si>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</si>
  <si>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</si>
  <si>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</si>
  <si>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</si>
  <si>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</si>
  <si>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</si>
  <si>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</si>
  <si>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</si>
  <si>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</si>
  <si>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</si>
  <si>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</si>
  <si>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</si>
  <si>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</si>
  <si>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</si>
  <si>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</si>
  <si>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</si>
  <si>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</si>
  <si>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</si>
  <si>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</si>
  <si>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</si>
  <si>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</si>
  <si>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</si>
  <si>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</si>
  <si>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</si>
  <si>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</si>
  <si>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</si>
  <si>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</si>
  <si>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</si>
  <si>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</si>
  <si>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</si>
  <si>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</si>
  <si>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</si>
  <si>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</si>
  <si>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</si>
  <si>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</si>
  <si>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</si>
  <si>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</si>
  <si>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</si>
  <si>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</si>
  <si>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</si>
  <si>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</si>
  <si>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</si>
  <si>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</si>
  <si>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</si>
  <si>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</si>
  <si>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</si>
  <si>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</si>
  <si>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</si>
  <si>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</si>
  <si>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</si>
  <si>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</si>
  <si>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</si>
  <si>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</si>
  <si>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</si>
  <si>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</si>
  <si>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</si>
  <si>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</si>
  <si>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</si>
  <si>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</si>
  <si>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</si>
  <si>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</si>
  <si>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</si>
  <si>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</si>
  <si>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</si>
  <si>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</si>
  <si>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</si>
  <si>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</si>
  <si>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</si>
  <si>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</si>
  <si>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</si>
  <si>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</si>
  <si>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</si>
  <si>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</si>
  <si>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</si>
  <si>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</si>
  <si>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</si>
  <si>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</si>
  <si>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</si>
  <si>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</si>
  <si>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</si>
  <si>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</si>
  <si>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</si>
  <si>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</si>
  <si>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</si>
  <si>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</si>
  <si>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</si>
  <si>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</si>
  <si>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</si>
  <si>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</si>
  <si>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</si>
  <si>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</si>
  <si>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</si>
  <si>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</si>
  <si>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</si>
  <si>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</si>
  <si>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</si>
  <si>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</si>
  <si>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</si>
  <si>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</si>
  <si>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</si>
  <si>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</si>
  <si>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</si>
  <si>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</si>
  <si>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</si>
  <si>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</si>
  <si>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</si>
  <si>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</si>
  <si>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</si>
  <si>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</si>
  <si>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</si>
  <si>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</si>
  <si>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</si>
  <si>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</si>
  <si>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</si>
  <si>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</si>
  <si>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</si>
  <si>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</si>
  <si>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</si>
  <si>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</si>
  <si>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</si>
  <si>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</si>
  <si>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</si>
  <si>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</si>
  <si>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</si>
  <si>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</si>
  <si>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</si>
  <si>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</si>
  <si>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</si>
  <si>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</si>
  <si>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</si>
  <si>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</si>
  <si>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</si>
  <si>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</si>
  <si>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</si>
  <si>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</si>
  <si>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</si>
  <si>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</si>
  <si>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</si>
  <si>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</si>
  <si>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</si>
  <si>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</si>
  <si>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</si>
  <si>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</si>
  <si>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</si>
  <si>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</si>
  <si>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</si>
  <si>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</si>
  <si>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</si>
  <si>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</si>
  <si>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</si>
  <si>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</si>
  <si>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</si>
  <si>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</si>
  <si>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</si>
  <si>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</si>
  <si>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</si>
  <si>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</si>
  <si>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</si>
  <si>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</si>
  <si>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</si>
  <si>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</si>
  <si>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</si>
  <si>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</si>
  <si>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</si>
  <si>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</si>
  <si>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</si>
  <si>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</si>
  <si>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</si>
  <si>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</si>
  <si>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</si>
  <si>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</si>
  <si>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</si>
  <si>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</si>
  <si>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</si>
  <si>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</si>
  <si>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</si>
  <si>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</si>
  <si>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</si>
  <si>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</si>
  <si>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</si>
  <si>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</si>
  <si>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</si>
  <si>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</si>
  <si>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</si>
  <si>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</si>
  <si>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</si>
  <si>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</si>
  <si>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</si>
  <si>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</si>
  <si>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</si>
  <si>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</si>
  <si>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</si>
  <si>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</si>
  <si>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</si>
  <si>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</si>
  <si>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</si>
  <si>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</si>
  <si>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</si>
  <si>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</si>
  <si>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</si>
  <si>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</si>
  <si>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</si>
  <si>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</si>
  <si>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</si>
  <si>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</si>
  <si>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</si>
  <si>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</si>
  <si>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</si>
  <si>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</si>
  <si>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</si>
  <si>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</si>
  <si>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</si>
  <si>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</si>
  <si>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</si>
  <si>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</si>
  <si>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</si>
  <si>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</si>
  <si>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</si>
  <si>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</si>
  <si>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</si>
  <si>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</si>
  <si>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</si>
  <si>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</si>
  <si>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</si>
  <si>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</si>
  <si>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</si>
  <si>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</si>
  <si>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</si>
  <si>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</si>
  <si>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</si>
  <si>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</si>
  <si>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</si>
  <si>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</si>
  <si>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</si>
  <si>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</si>
  <si>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</si>
  <si>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</si>
  <si>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</si>
  <si>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</si>
  <si>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</si>
  <si>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</si>
  <si>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</si>
  <si>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</si>
  <si>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</si>
  <si>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</si>
  <si>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</si>
  <si>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</si>
  <si>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</si>
  <si>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</si>
  <si>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</si>
  <si>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</si>
  <si>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</si>
  <si>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</si>
  <si>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</si>
  <si>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</si>
  <si>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</si>
  <si>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</si>
  <si>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</si>
  <si>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</si>
  <si>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</si>
  <si>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</si>
  <si>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</si>
  <si>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</si>
  <si>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</si>
  <si>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</si>
  <si>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</si>
  <si>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</si>
  <si>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</si>
  <si>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</si>
  <si>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</si>
  <si>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</si>
  <si>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</si>
  <si>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</si>
  <si>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</si>
  <si>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</si>
  <si>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</si>
  <si>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</si>
  <si>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</si>
  <si>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</si>
  <si>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</si>
  <si>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</si>
  <si>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</si>
  <si>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</si>
  <si>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</si>
  <si>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</si>
  <si>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</si>
  <si>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</si>
  <si>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</si>
  <si>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</si>
  <si>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</si>
  <si>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</si>
  <si>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</si>
  <si>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</si>
  <si>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</si>
  <si>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</si>
  <si>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</si>
  <si>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</si>
  <si>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</si>
  <si>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</si>
  <si>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</si>
  <si>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</si>
  <si>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</si>
  <si>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</si>
  <si>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</si>
  <si>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</si>
  <si>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</si>
  <si>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</si>
  <si>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</si>
  <si>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</si>
  <si>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</si>
  <si>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</si>
  <si>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</si>
  <si>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</si>
  <si>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</si>
  <si>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</si>
  <si>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</si>
  <si>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</si>
  <si>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</si>
  <si>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</si>
  <si>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</si>
  <si>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</si>
  <si>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</si>
  <si>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</si>
  <si>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</si>
  <si>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</si>
  <si>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</si>
  <si>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</si>
  <si>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</si>
  <si>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</si>
  <si>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</si>
  <si>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</si>
  <si>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</si>
  <si>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</si>
  <si>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</si>
  <si>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</si>
  <si>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</si>
  <si>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</si>
  <si>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</si>
  <si>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</si>
  <si>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</si>
  <si>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</si>
  <si>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</si>
  <si>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</si>
  <si>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</si>
  <si>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</si>
  <si>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</si>
  <si>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</si>
  <si>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</si>
  <si>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</si>
  <si>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</si>
  <si>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</si>
  <si>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</si>
  <si>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</si>
  <si>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</si>
  <si>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</si>
  <si>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</si>
  <si>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</si>
  <si>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</si>
  <si>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</si>
  <si>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</si>
  <si>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</si>
  <si>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</si>
  <si>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</si>
  <si>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</si>
  <si>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</si>
  <si>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</si>
  <si>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</si>
  <si>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</si>
  <si>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</si>
  <si>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</si>
  <si>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</si>
  <si>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</si>
  <si>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</si>
  <si>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</si>
  <si>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</si>
  <si>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</si>
  <si>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</si>
  <si>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</si>
  <si>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</si>
  <si>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</si>
  <si>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</si>
  <si>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</si>
  <si>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</si>
  <si>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</si>
  <si>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</si>
  <si>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</si>
  <si>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</si>
  <si>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</si>
  <si>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</si>
  <si>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</si>
  <si>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</si>
  <si>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</si>
  <si>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</si>
  <si>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</si>
  <si>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</si>
  <si>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</si>
  <si>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</si>
  <si>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</si>
  <si>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</si>
  <si>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</si>
  <si>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</si>
  <si>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</si>
  <si>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</si>
  <si>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</si>
  <si>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</si>
  <si>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</si>
  <si>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</si>
  <si>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</si>
  <si>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</si>
  <si>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</si>
  <si>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</si>
  <si>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</si>
  <si>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</si>
  <si>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</si>
  <si>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</si>
  <si>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</si>
  <si>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</si>
  <si>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</si>
  <si>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</si>
  <si>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</si>
  <si>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</si>
  <si>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</si>
  <si>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</si>
  <si>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</si>
  <si>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</si>
  <si>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</si>
  <si>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</si>
  <si>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</si>
  <si>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</si>
  <si>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</si>
  <si>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</si>
  <si>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</si>
  <si>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</si>
  <si>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</si>
  <si>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</si>
  <si>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</si>
  <si>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</si>
  <si>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</si>
  <si>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</si>
  <si>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</si>
  <si>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</si>
  <si>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</si>
  <si>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</si>
  <si>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</si>
  <si>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</si>
  <si>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</si>
  <si>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</si>
  <si>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</si>
  <si>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</si>
  <si>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</si>
  <si>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</si>
  <si>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</si>
  <si>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</si>
  <si>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</si>
  <si>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</si>
  <si>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</si>
  <si>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</si>
  <si>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</si>
  <si>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</si>
  <si>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</si>
  <si>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</si>
  <si>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</si>
  <si>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</si>
  <si>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</si>
  <si>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</si>
  <si>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</si>
  <si>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</si>
  <si>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</si>
  <si>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</si>
  <si>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</si>
  <si>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</si>
  <si>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</si>
  <si>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</si>
  <si>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</si>
  <si>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</si>
  <si>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</si>
  <si>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</si>
  <si>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</si>
  <si>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</si>
  <si>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</si>
  <si>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</si>
  <si>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</si>
  <si>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</si>
  <si>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</si>
  <si>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</si>
  <si>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</si>
  <si>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</si>
  <si>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</si>
  <si>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</si>
  <si>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</si>
  <si>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</si>
  <si>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</si>
  <si>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</si>
  <si>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</si>
  <si>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</si>
  <si>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</si>
  <si>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</si>
  <si>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</si>
  <si>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</si>
  <si>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</si>
  <si>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</si>
  <si>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</si>
  <si>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</si>
  <si>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</si>
  <si>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</si>
  <si>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</si>
  <si>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</si>
  <si>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</si>
  <si>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</si>
  <si>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</si>
  <si>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</si>
  <si>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</si>
  <si>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</si>
  <si>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</si>
  <si>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</si>
  <si>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</si>
  <si>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</si>
  <si>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</si>
  <si>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</si>
  <si>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</si>
  <si>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</si>
  <si>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</si>
  <si>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</si>
  <si>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</si>
  <si>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</si>
  <si>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</si>
  <si>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</si>
  <si>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</si>
  <si>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</si>
  <si>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</si>
  <si>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</si>
  <si>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</si>
  <si>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</si>
  <si>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</si>
  <si>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</si>
  <si>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</si>
  <si>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</si>
  <si>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</si>
  <si>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</si>
  <si>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</si>
  <si>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</si>
  <si>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</si>
  <si>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</si>
  <si>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</si>
  <si>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</si>
  <si>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</si>
  <si>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</si>
  <si>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</si>
  <si>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</si>
  <si>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</si>
  <si>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</si>
  <si>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</si>
  <si>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</si>
  <si>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</si>
  <si>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</si>
  <si>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</si>
  <si>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</si>
  <si>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</si>
  <si>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</si>
  <si>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</si>
  <si>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</si>
  <si>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</si>
  <si>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</si>
  <si>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</si>
  <si>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</si>
  <si>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</si>
  <si>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</si>
  <si>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</si>
  <si>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</si>
  <si>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</si>
  <si>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</si>
  <si>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</si>
  <si>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</si>
  <si>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</si>
  <si>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</si>
  <si>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</si>
  <si>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</si>
  <si>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</si>
  <si>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</si>
  <si>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</si>
  <si>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</si>
  <si>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</si>
  <si>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</si>
  <si>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</si>
  <si>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</si>
  <si>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</si>
  <si>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</si>
  <si>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</si>
  <si>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</si>
  <si>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</si>
  <si>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</si>
  <si>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</si>
  <si>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</si>
  <si>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</si>
  <si>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</si>
  <si>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</si>
  <si>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</si>
  <si>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</si>
  <si>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</si>
  <si>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</si>
  <si>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</si>
  <si>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</si>
  <si>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</si>
  <si>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</si>
  <si>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</si>
  <si>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</si>
  <si>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</si>
  <si>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</si>
  <si>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</si>
  <si>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</si>
  <si>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</si>
  <si>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</si>
  <si>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</si>
  <si>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</si>
  <si>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</si>
  <si>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</si>
  <si>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</si>
  <si>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</si>
  <si>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</si>
  <si>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</si>
  <si>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</si>
  <si>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</si>
  <si>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</si>
  <si>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</si>
  <si>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</si>
  <si>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</si>
  <si>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</si>
  <si>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</si>
  <si>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</si>
  <si>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</si>
  <si>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</si>
  <si>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</si>
  <si>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</si>
  <si>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</si>
  <si>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</si>
  <si>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</si>
  <si>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</si>
  <si>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</si>
  <si>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</si>
  <si>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</si>
  <si>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</si>
  <si>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</si>
  <si>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</si>
  <si>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</si>
  <si>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</si>
  <si>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</si>
  <si>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</si>
  <si>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</si>
  <si>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</si>
  <si>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</si>
  <si>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</si>
  <si>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</si>
  <si>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</si>
  <si>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</si>
  <si>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</si>
  <si>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</si>
  <si>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</si>
  <si>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</si>
  <si>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</si>
  <si>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</si>
  <si>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</si>
  <si>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</si>
  <si>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</si>
  <si>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</si>
  <si>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</si>
  <si>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</si>
  <si>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</si>
  <si>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</si>
  <si>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</si>
  <si>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</si>
  <si>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</si>
  <si>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</si>
  <si>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</si>
  <si>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</si>
  <si>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</si>
  <si>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</si>
  <si>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</si>
  <si>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</si>
  <si>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</si>
  <si>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</si>
  <si>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</si>
  <si>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</si>
  <si>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</si>
  <si>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</si>
  <si>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</si>
  <si>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</si>
  <si>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</si>
  <si>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</si>
  <si>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</si>
  <si>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</si>
  <si>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</si>
  <si>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</si>
  <si>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</si>
  <si>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</si>
  <si>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</si>
  <si>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</si>
  <si>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</si>
  <si>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</si>
  <si>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</si>
  <si>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</si>
  <si>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</si>
  <si>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</si>
  <si>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</si>
  <si>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</si>
  <si>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</si>
  <si>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</si>
  <si>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</si>
  <si>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</si>
  <si>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</si>
  <si>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</si>
  <si>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</si>
  <si>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</si>
  <si>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</si>
  <si>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</si>
  <si>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</si>
  <si>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</si>
  <si>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</si>
  <si>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</si>
  <si>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</si>
  <si>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</si>
  <si>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</si>
  <si>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</si>
  <si>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</si>
  <si>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</si>
  <si>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</si>
  <si>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</si>
  <si>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</si>
  <si>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</si>
  <si>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</si>
  <si>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</si>
  <si>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</si>
  <si>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</si>
  <si>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</si>
  <si>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</si>
  <si>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</si>
  <si>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</si>
  <si>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</si>
  <si>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</si>
  <si>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</si>
  <si>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</si>
  <si>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</si>
  <si>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</si>
  <si>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</si>
  <si>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</si>
  <si>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</si>
  <si>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</si>
  <si>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</si>
  <si>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</si>
  <si>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</si>
  <si>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</si>
  <si>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</si>
  <si>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</si>
  <si>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</si>
  <si>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</si>
  <si>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</si>
  <si>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</si>
  <si>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</si>
  <si>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</si>
  <si>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</si>
  <si>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</si>
  <si>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</si>
  <si>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</si>
  <si>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</si>
  <si>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</si>
  <si>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</si>
  <si>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</si>
  <si>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</si>
  <si>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</si>
  <si>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</si>
  <si>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</si>
  <si>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</si>
  <si>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</si>
  <si>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</si>
  <si>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</si>
  <si>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</si>
  <si>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</si>
  <si>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</si>
  <si>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</si>
  <si>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</si>
  <si>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</si>
  <si>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</si>
  <si>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</si>
  <si>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</si>
  <si>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</si>
  <si>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</si>
  <si>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</si>
  <si>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</si>
  <si>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</si>
  <si>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</si>
  <si>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</si>
  <si>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</si>
  <si>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</si>
  <si>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</si>
  <si>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</si>
  <si>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</si>
  <si>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</si>
  <si>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</si>
  <si>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</si>
  <si>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</si>
  <si>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</si>
  <si>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</si>
  <si>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</si>
  <si>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</si>
  <si>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</si>
  <si>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</si>
  <si>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</si>
  <si>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</si>
  <si>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</si>
  <si>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</si>
  <si>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</si>
  <si>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</si>
  <si>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</si>
  <si>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</si>
  <si>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</si>
  <si>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</si>
  <si>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</si>
  <si>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</si>
  <si>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</si>
  <si>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</si>
  <si>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</si>
  <si>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</si>
  <si>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</si>
  <si>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</si>
  <si>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</si>
  <si>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</si>
  <si>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</si>
  <si>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</si>
  <si>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</si>
  <si>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</si>
  <si>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</si>
  <si>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</si>
  <si>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</si>
  <si>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</si>
  <si>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</si>
  <si>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</si>
  <si>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</si>
  <si>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</si>
  <si>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</si>
  <si>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</si>
  <si>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</si>
  <si>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</si>
  <si>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</si>
  <si>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</si>
  <si>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</si>
  <si>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</si>
  <si>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</si>
  <si>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</si>
  <si>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</si>
  <si>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</si>
  <si>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</si>
  <si>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</si>
  <si>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</si>
  <si>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</si>
  <si>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</si>
  <si>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</si>
  <si>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</si>
  <si>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</si>
  <si>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</si>
  <si>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</si>
  <si>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</si>
  <si>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</si>
  <si>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</si>
  <si>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</si>
  <si>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</si>
  <si>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</si>
  <si>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</si>
  <si>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</si>
  <si>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</si>
  <si>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</si>
  <si>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</si>
  <si>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</si>
  <si>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</si>
  <si>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</si>
  <si>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</si>
  <si>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</si>
  <si>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</si>
  <si>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</si>
  <si>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</si>
  <si>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</si>
  <si>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</si>
  <si>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</si>
  <si>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</si>
  <si>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</si>
  <si>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</si>
  <si>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</si>
  <si>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</si>
  <si>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</si>
  <si>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</si>
  <si>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</si>
  <si>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</si>
  <si>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</si>
  <si>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</si>
  <si>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</si>
  <si>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</si>
  <si>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</si>
  <si>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</si>
  <si>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</si>
  <si>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</si>
  <si>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</si>
  <si>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</si>
  <si>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</si>
  <si>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</si>
  <si>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</si>
  <si>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</si>
  <si>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</si>
  <si>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</si>
  <si>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</si>
  <si>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</si>
  <si>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</si>
  <si>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</si>
  <si>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</si>
  <si>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</si>
  <si>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</si>
  <si>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</si>
  <si>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</si>
  <si>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</si>
  <si>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</si>
  <si>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</si>
  <si>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</si>
  <si>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</si>
  <si>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</si>
  <si>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</si>
  <si>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</si>
  <si>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</si>
  <si>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</si>
  <si>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</si>
  <si>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</si>
  <si>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</si>
  <si>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</si>
  <si>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</si>
  <si>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</si>
  <si>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</si>
  <si>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</si>
  <si>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</si>
  <si>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</si>
  <si>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</si>
  <si>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</si>
  <si>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</si>
  <si>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</si>
  <si>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</si>
  <si>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</si>
  <si>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</si>
  <si>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</si>
  <si>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</si>
  <si>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</si>
  <si>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</si>
  <si>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</si>
  <si>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</si>
  <si>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</si>
  <si>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</si>
  <si>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</si>
  <si>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</si>
  <si>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</si>
  <si>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</si>
  <si>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</si>
  <si>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</si>
  <si>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</si>
  <si>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</si>
  <si>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</si>
  <si>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</si>
  <si>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</si>
  <si>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</si>
  <si>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</si>
  <si>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</si>
  <si>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</si>
  <si>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</si>
  <si>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</si>
  <si>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</si>
  <si>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</si>
  <si>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</si>
  <si>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</si>
  <si>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</si>
  <si>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</si>
  <si>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</si>
  <si>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</si>
  <si>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</si>
  <si>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</si>
  <si>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</si>
  <si>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</si>
  <si>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</si>
  <si>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</si>
  <si>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</si>
  <si>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</si>
  <si>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</si>
  <si>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</si>
  <si>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</si>
  <si>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</si>
  <si>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</si>
  <si>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</si>
  <si>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</si>
  <si>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</si>
  <si>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</si>
  <si>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</si>
  <si>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</si>
  <si>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</si>
  <si>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</si>
  <si>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</si>
  <si>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</si>
  <si>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</si>
  <si>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</si>
  <si>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</si>
  <si>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</si>
  <si>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</si>
  <si>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</si>
  <si>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</si>
  <si>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</si>
  <si>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</si>
  <si>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</si>
  <si>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</si>
  <si>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</si>
  <si>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</si>
  <si>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</si>
  <si>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</si>
  <si>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</si>
  <si>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</si>
  <si>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</si>
  <si>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</si>
  <si>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</si>
  <si>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</si>
  <si>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</si>
  <si>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</si>
  <si>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</si>
  <si>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</si>
  <si>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</si>
  <si>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</si>
  <si>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</si>
  <si>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</si>
  <si>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</si>
  <si>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</si>
  <si>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</si>
  <si>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</si>
  <si>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</si>
  <si>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</si>
  <si>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</si>
  <si>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</si>
  <si>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</si>
  <si>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</si>
  <si>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</si>
  <si>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</si>
  <si>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</si>
  <si>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</si>
  <si>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</si>
  <si>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</si>
  <si>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</si>
  <si>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</si>
  <si>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</si>
  <si>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</si>
  <si>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</si>
  <si>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</si>
  <si>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</si>
  <si>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</si>
  <si>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</si>
  <si>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</si>
  <si>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</si>
  <si>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</si>
  <si>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</si>
  <si>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</si>
  <si>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</si>
  <si>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</si>
  <si>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</si>
  <si>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</si>
  <si>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</si>
  <si>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</si>
  <si>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</si>
  <si>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</si>
  <si>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</si>
  <si>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</si>
  <si>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</si>
  <si>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</si>
  <si>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</si>
  <si>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</si>
  <si>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</si>
  <si>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</si>
  <si>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</si>
  <si>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</si>
  <si>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</si>
  <si>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</si>
  <si>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</si>
  <si>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</si>
  <si>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</si>
  <si>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</si>
  <si>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</si>
  <si>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</si>
  <si>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</si>
  <si>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</si>
  <si>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</si>
  <si>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</si>
  <si>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</si>
  <si>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</si>
  <si>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</si>
  <si>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</si>
  <si>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</si>
  <si>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</si>
  <si>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</si>
  <si>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</si>
  <si>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</si>
  <si>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</si>
  <si>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</si>
  <si>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</si>
  <si>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</si>
  <si>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</si>
  <si>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</si>
  <si>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</si>
  <si>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</si>
  <si>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</si>
  <si>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</si>
  <si>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</si>
  <si>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</si>
  <si>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</si>
  <si>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</si>
  <si>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</si>
  <si>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</si>
  <si>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</si>
  <si>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</si>
  <si>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</si>
  <si>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</si>
  <si>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</si>
  <si>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</si>
  <si>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</si>
  <si>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</si>
  <si>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</si>
  <si>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</si>
  <si>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</si>
  <si>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</si>
  <si>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</si>
  <si>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</si>
  <si>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</si>
  <si>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</si>
  <si>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</si>
  <si>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</si>
  <si>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</si>
  <si>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</si>
  <si>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</si>
  <si>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</si>
  <si>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</si>
  <si>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</si>
  <si>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</si>
  <si>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</si>
  <si>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</si>
  <si>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</si>
  <si>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</si>
  <si>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</si>
  <si>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</si>
  <si>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</si>
  <si>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</si>
  <si>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</si>
  <si>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</si>
  <si>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</si>
  <si>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</si>
  <si>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</si>
  <si>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</si>
  <si>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</si>
  <si>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</si>
  <si>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</si>
  <si>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</si>
  <si>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</si>
  <si>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</si>
  <si>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</si>
  <si>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</si>
  <si>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</si>
  <si>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</si>
  <si>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</si>
  <si>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</si>
  <si>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</si>
  <si>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</si>
  <si>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</si>
  <si>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</si>
  <si>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</si>
  <si>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</si>
  <si>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</si>
  <si>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</si>
  <si>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</si>
  <si>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</si>
  <si>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</si>
  <si>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</si>
  <si>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</si>
  <si>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</si>
  <si>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</si>
  <si>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</si>
  <si>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</si>
  <si>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</si>
  <si>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</si>
  <si>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</si>
  <si>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</si>
  <si>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</si>
  <si>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</si>
  <si>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</si>
  <si>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</si>
  <si>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</si>
  <si>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</si>
  <si>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</si>
  <si>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</si>
  <si>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</si>
  <si>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</si>
  <si>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</si>
  <si>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</si>
  <si>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</si>
  <si>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</si>
  <si>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</si>
  <si>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</si>
  <si>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</si>
  <si>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</si>
  <si>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</si>
  <si>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</si>
  <si>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</si>
  <si>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</si>
  <si>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</si>
  <si>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</si>
  <si>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</si>
  <si>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</si>
  <si>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</si>
  <si>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</si>
  <si>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</si>
  <si>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</si>
  <si>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</si>
  <si>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</si>
  <si>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</si>
  <si>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</si>
  <si>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</si>
  <si>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</si>
  <si>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</si>
  <si>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</si>
  <si>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</si>
  <si>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</si>
  <si>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</si>
  <si>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</si>
  <si>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</si>
  <si>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</si>
  <si>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</si>
  <si>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</si>
  <si>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</si>
  <si>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</si>
  <si>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</si>
  <si>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</si>
  <si>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</si>
  <si>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</si>
  <si>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</si>
  <si>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</si>
  <si>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</si>
  <si>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</si>
  <si>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</si>
  <si>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</si>
  <si>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</si>
  <si>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</si>
  <si>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</si>
  <si>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</si>
  <si>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</si>
  <si>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</si>
  <si>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</si>
  <si>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</si>
  <si>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</si>
  <si>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</si>
  <si>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</si>
  <si>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</si>
  <si>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</si>
  <si>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</si>
  <si>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</si>
  <si>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</si>
  <si>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</si>
  <si>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</si>
  <si>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</si>
  <si>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</si>
  <si>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</si>
  <si>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</si>
  <si>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</si>
  <si>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</si>
  <si>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</si>
  <si>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</si>
  <si>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</si>
  <si>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</si>
  <si>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</si>
  <si>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</si>
  <si>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</si>
  <si>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</si>
  <si>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</si>
  <si>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</si>
  <si>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</si>
  <si>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</si>
  <si>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</si>
  <si>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</si>
  <si>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</si>
  <si>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</si>
  <si>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</si>
  <si>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</si>
  <si>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</si>
  <si>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</si>
  <si>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</si>
  <si>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</si>
  <si>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</si>
  <si>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</si>
  <si>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</si>
  <si>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</si>
  <si>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</si>
  <si>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</si>
  <si>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</si>
  <si>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</si>
  <si>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</si>
  <si>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</si>
  <si>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</si>
  <si>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</si>
  <si>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</si>
  <si>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</si>
  <si>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</si>
  <si>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</si>
  <si>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</si>
  <si>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</si>
  <si>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</si>
  <si>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</si>
  <si>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</si>
  <si>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</si>
  <si>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</si>
  <si>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</si>
  <si>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</si>
  <si>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</si>
  <si>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</si>
  <si>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</si>
  <si>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</si>
  <si>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</si>
  <si>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</si>
  <si>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</si>
  <si>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</si>
  <si>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</si>
  <si>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</si>
  <si>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</si>
  <si>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</si>
  <si>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</si>
  <si>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</si>
  <si>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</si>
  <si>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</si>
  <si>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</si>
  <si>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</si>
  <si>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</si>
  <si>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</si>
  <si>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</si>
  <si>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</si>
  <si>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</si>
  <si>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</si>
  <si>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</si>
  <si>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</si>
  <si>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</si>
  <si>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</si>
  <si>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</si>
  <si>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</si>
  <si>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</si>
  <si>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</si>
  <si>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</si>
  <si>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</si>
  <si>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</si>
  <si>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</si>
  <si>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</si>
  <si>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</si>
  <si>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</si>
  <si>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</si>
  <si>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</si>
  <si>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</si>
  <si>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</si>
  <si>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</si>
  <si>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</si>
  <si>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</si>
  <si>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</si>
  <si>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</si>
  <si>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</si>
  <si>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</si>
  <si>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</si>
  <si>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</si>
  <si>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</si>
  <si>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</si>
  <si>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</si>
  <si>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</si>
  <si>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</si>
  <si>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</si>
  <si>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</si>
  <si>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</si>
  <si>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</si>
  <si>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</si>
  <si>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</si>
  <si>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</si>
  <si>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</si>
  <si>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</si>
  <si>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</si>
  <si>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</si>
  <si>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</si>
  <si>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</si>
  <si>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</si>
  <si>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</si>
  <si>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</si>
  <si>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</si>
  <si>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</si>
  <si>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</si>
  <si>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</si>
  <si>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</si>
  <si>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</si>
  <si>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</si>
  <si>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</si>
  <si>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</si>
  <si>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</si>
  <si>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</si>
  <si>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</si>
  <si>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</si>
  <si>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</si>
  <si>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</si>
  <si>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</si>
  <si>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</si>
  <si>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</si>
  <si>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</si>
  <si>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</si>
  <si>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</si>
  <si>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</si>
  <si>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</si>
  <si>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</si>
  <si>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</si>
  <si>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</si>
  <si>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</si>
  <si>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</si>
  <si>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</si>
  <si>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</si>
  <si>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</si>
  <si>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</si>
  <si>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</si>
  <si>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</si>
  <si>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</si>
  <si>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</si>
  <si>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</si>
  <si>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</si>
  <si>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</si>
  <si>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</si>
  <si>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</si>
  <si>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</si>
  <si>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</si>
  <si>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</si>
  <si>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</si>
  <si>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</si>
  <si>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</si>
  <si>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</si>
  <si>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</si>
  <si>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</si>
  <si>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</si>
  <si>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</si>
  <si>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</si>
  <si>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</si>
  <si>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</si>
  <si>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</si>
  <si>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</si>
  <si>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</si>
  <si>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</si>
  <si>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</si>
  <si>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</si>
  <si>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</si>
  <si>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</si>
  <si>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</si>
  <si>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</si>
  <si>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</si>
  <si>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</si>
  <si>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</si>
  <si>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</si>
  <si>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</si>
  <si>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</si>
  <si>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</si>
  <si>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</si>
  <si>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</si>
  <si>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</si>
  <si>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</si>
  <si>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</si>
  <si>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</si>
  <si>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</si>
  <si>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</si>
  <si>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</si>
  <si>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</si>
  <si>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</si>
  <si>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</si>
  <si>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</si>
  <si>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</si>
  <si>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</si>
  <si>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</si>
  <si>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</si>
  <si>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</si>
  <si>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</si>
  <si>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</si>
  <si>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</si>
  <si>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</si>
  <si>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</si>
  <si>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</si>
  <si>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</si>
  <si>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</si>
  <si>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</si>
  <si>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</si>
  <si>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</si>
  <si>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</si>
  <si>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</si>
  <si>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</si>
  <si>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</si>
  <si>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</si>
  <si>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</si>
  <si>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</si>
  <si>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</si>
  <si>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</si>
  <si>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</si>
  <si>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</si>
  <si>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</si>
  <si>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</si>
  <si>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</si>
  <si>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</si>
  <si>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</si>
  <si>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</si>
  <si>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</si>
  <si>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</si>
  <si>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</si>
  <si>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</si>
  <si>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</si>
  <si>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</si>
  <si>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</si>
  <si>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</si>
  <si>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</si>
  <si>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</si>
  <si>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</si>
  <si>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</si>
  <si>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</si>
  <si>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</si>
  <si>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</si>
  <si>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</si>
  <si>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</si>
  <si>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</si>
  <si>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</si>
  <si>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</si>
  <si>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</si>
  <si>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</si>
  <si>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</si>
  <si>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</si>
  <si>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</si>
  <si>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</si>
  <si>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</si>
  <si>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</si>
  <si>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</si>
  <si>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</si>
  <si>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</si>
  <si>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</si>
  <si>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</si>
  <si>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</si>
  <si>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</si>
  <si>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</si>
  <si>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</si>
  <si>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</si>
  <si>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</si>
  <si>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</si>
  <si>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</si>
  <si>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</si>
  <si>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</si>
  <si>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</si>
  <si>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</si>
  <si>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</si>
  <si>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</si>
  <si>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</si>
  <si>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</si>
  <si>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</si>
  <si>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</si>
  <si>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</si>
  <si>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</si>
  <si>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</si>
  <si>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</si>
  <si>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</si>
  <si>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</si>
  <si>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</si>
  <si>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</si>
  <si>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</si>
  <si>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</si>
  <si>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</si>
  <si>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</si>
  <si>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</si>
  <si>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</si>
  <si>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</si>
  <si>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</si>
  <si>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</si>
  <si>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</si>
  <si>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</si>
  <si>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</si>
  <si>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</si>
  <si>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</si>
  <si>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</si>
  <si>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</si>
  <si>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</si>
  <si>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</si>
  <si>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</si>
  <si>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</si>
  <si>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</si>
  <si>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</si>
  <si>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</si>
  <si>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</si>
  <si>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</si>
  <si>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</si>
  <si>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</si>
  <si>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</si>
  <si>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</si>
  <si>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</si>
  <si>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</si>
  <si>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</si>
  <si>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</si>
  <si>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</si>
  <si>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</si>
  <si>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</si>
  <si>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</si>
  <si>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</si>
  <si>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</si>
  <si>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</si>
  <si>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</si>
  <si>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</si>
  <si>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</si>
  <si>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</si>
  <si>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</si>
  <si>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</si>
  <si>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</si>
  <si>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</si>
  <si>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</si>
  <si>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</si>
  <si>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</si>
  <si>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</si>
  <si>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</si>
  <si>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</si>
  <si>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</si>
  <si>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</si>
  <si>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</si>
  <si>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</si>
  <si>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</si>
  <si>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</si>
  <si>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</si>
  <si>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</si>
  <si>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</si>
  <si>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</si>
  <si>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</si>
  <si>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</si>
  <si>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</si>
  <si>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</si>
  <si>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</si>
  <si>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</si>
  <si>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</si>
  <si>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</si>
  <si>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</si>
  <si>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</si>
  <si>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</si>
  <si>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</si>
  <si>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</si>
  <si>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</si>
  <si>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</si>
  <si>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</si>
  <si>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</si>
  <si>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</si>
  <si>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</si>
  <si>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</si>
  <si>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</si>
  <si>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</si>
  <si>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</si>
  <si>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</si>
  <si>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</si>
  <si>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</si>
  <si>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</si>
  <si>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</si>
  <si>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</si>
  <si>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</si>
  <si>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</si>
  <si>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</si>
  <si>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</si>
  <si>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</si>
  <si>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</si>
  <si>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</si>
  <si>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</si>
  <si>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</si>
  <si>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</si>
  <si>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</si>
  <si>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</si>
  <si>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</si>
  <si>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</si>
  <si>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</si>
  <si>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</si>
  <si>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</si>
  <si>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</si>
  <si>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</si>
  <si>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</si>
  <si>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</si>
  <si>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</si>
  <si>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</si>
  <si>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</si>
  <si>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</si>
  <si>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</si>
  <si>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</si>
  <si>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</si>
  <si>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</si>
  <si>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</si>
  <si>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</si>
  <si>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</si>
  <si>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</si>
  <si>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</si>
  <si>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</si>
  <si>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</si>
  <si>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</si>
  <si>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</si>
  <si>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</si>
  <si>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</si>
  <si>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</si>
  <si>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</si>
  <si>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</si>
  <si>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</si>
  <si>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</si>
  <si>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</si>
  <si>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</si>
  <si>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</si>
  <si>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</si>
  <si>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</si>
  <si>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</si>
  <si>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</si>
  <si>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</si>
  <si>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</si>
  <si>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</si>
  <si>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</si>
  <si>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</si>
  <si>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</si>
  <si>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</si>
  <si>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</si>
  <si>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</si>
  <si>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</si>
  <si>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</si>
  <si>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</si>
  <si>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</si>
  <si>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</si>
  <si>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</si>
  <si>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</si>
  <si>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</si>
  <si>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</si>
  <si>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</si>
  <si>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</si>
  <si>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</si>
  <si>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</si>
  <si>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</si>
  <si>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</si>
  <si>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</si>
  <si>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</si>
  <si>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</si>
  <si>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</si>
  <si>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</si>
  <si>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</si>
  <si>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</si>
  <si>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</si>
  <si>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</si>
  <si>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</si>
  <si>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</si>
  <si>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</si>
  <si>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</si>
  <si>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</si>
  <si>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</si>
  <si>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</si>
  <si>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</si>
  <si>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</si>
  <si>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</si>
  <si>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</si>
  <si>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</si>
  <si>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</si>
  <si>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</si>
  <si>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</si>
  <si>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</si>
  <si>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</si>
  <si>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</si>
  <si>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</si>
  <si>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</si>
  <si>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</si>
  <si>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</si>
  <si>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</si>
  <si>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</si>
  <si>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</si>
  <si>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</si>
  <si>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</si>
  <si>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</si>
  <si>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</si>
  <si>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</si>
  <si>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</si>
  <si>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</si>
  <si>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</si>
  <si>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</si>
  <si>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</si>
  <si>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</si>
  <si>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</si>
  <si>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</si>
  <si>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</si>
  <si>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</si>
  <si>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</si>
  <si>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</si>
  <si>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</si>
  <si>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</si>
  <si>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</si>
  <si>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</si>
  <si>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</si>
  <si>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</si>
  <si>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</si>
  <si>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</si>
  <si>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</si>
  <si>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</si>
  <si>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</si>
  <si>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</si>
  <si>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</si>
  <si>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</si>
  <si>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</si>
  <si>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</si>
  <si>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</si>
  <si>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</si>
  <si>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</si>
  <si>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</si>
  <si>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</si>
  <si>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</si>
  <si>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</si>
  <si>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</si>
  <si>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</si>
  <si>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</si>
  <si>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</si>
  <si>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</si>
  <si>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</si>
  <si>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</si>
  <si>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</si>
  <si>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</si>
  <si>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</si>
  <si>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</si>
  <si>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</si>
  <si>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</si>
  <si>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</si>
  <si>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</si>
  <si>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</si>
  <si>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</si>
  <si>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</si>
  <si>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</si>
  <si>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</si>
  <si>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</si>
  <si>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</si>
  <si>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</si>
  <si>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</si>
  <si>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</si>
  <si>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</si>
  <si>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</si>
  <si>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</si>
  <si>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</si>
  <si>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</si>
  <si>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</si>
  <si>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</si>
  <si>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</si>
  <si>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</si>
  <si>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</si>
  <si>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</si>
  <si>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</si>
  <si>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</si>
  <si>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</si>
  <si>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</si>
  <si>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</si>
  <si>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</si>
  <si>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</si>
  <si>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</si>
  <si>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</si>
  <si>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</si>
  <si>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</si>
  <si>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</si>
  <si>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</si>
  <si>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</si>
  <si>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</si>
  <si>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</si>
  <si>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</si>
  <si>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</si>
  <si>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</si>
  <si>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</si>
  <si>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</si>
  <si>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</si>
  <si>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</si>
  <si>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</si>
  <si>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</si>
  <si>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</si>
  <si>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</si>
  <si>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</si>
  <si>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</si>
  <si>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</si>
  <si>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</si>
  <si>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</si>
  <si>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</si>
  <si>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</si>
  <si>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</si>
  <si>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</si>
  <si>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</si>
  <si>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</si>
  <si>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</si>
  <si>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</si>
  <si>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</si>
  <si>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</si>
  <si>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</si>
  <si>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</si>
  <si>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</si>
  <si>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</si>
  <si>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</si>
  <si>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</si>
  <si>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</si>
  <si>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</si>
  <si>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</si>
  <si>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</si>
  <si>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</si>
  <si>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</si>
  <si>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</si>
  <si>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</si>
  <si>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</si>
  <si>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</si>
  <si>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</si>
  <si>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</si>
  <si>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</si>
  <si>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</si>
  <si>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</si>
  <si>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</si>
  <si>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</si>
  <si>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</si>
  <si>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</si>
  <si>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</si>
  <si>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</si>
  <si>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</si>
  <si>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</si>
  <si>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</si>
  <si>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</si>
  <si>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</si>
  <si>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</si>
  <si>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</si>
  <si>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</si>
  <si>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</si>
  <si>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</si>
  <si>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</si>
  <si>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</si>
  <si>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</si>
  <si>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</si>
  <si>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</si>
  <si>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</si>
  <si>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</si>
  <si>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</si>
  <si>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</si>
  <si>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</si>
  <si>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</si>
  <si>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</si>
  <si>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</si>
  <si>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</si>
  <si>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</si>
  <si>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</si>
  <si>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</si>
  <si>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</si>
  <si>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</si>
  <si>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</si>
  <si>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</si>
  <si>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</si>
  <si>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</si>
  <si>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</si>
  <si>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</si>
  <si>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</si>
  <si>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</si>
  <si>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</si>
  <si>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</si>
  <si>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</si>
  <si>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</si>
  <si>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</si>
  <si>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</si>
  <si>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</si>
  <si>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</si>
  <si>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</si>
  <si>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</si>
  <si>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</si>
  <si>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</si>
  <si>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</si>
  <si>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</si>
  <si>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</si>
  <si>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</si>
  <si>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</si>
  <si>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</si>
  <si>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</si>
  <si>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</si>
  <si>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</si>
  <si>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</si>
  <si>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</si>
  <si>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</si>
  <si>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</si>
  <si>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</si>
  <si>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</si>
  <si>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</si>
  <si>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</si>
  <si>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</si>
  <si>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</si>
  <si>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</si>
  <si>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</si>
  <si>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</si>
  <si>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</si>
  <si>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</si>
  <si>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</si>
  <si>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</si>
  <si>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</si>
  <si>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</si>
  <si>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</si>
  <si>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</si>
  <si>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</si>
  <si>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</si>
  <si>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</si>
  <si>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</si>
  <si>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</si>
  <si>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</si>
  <si>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</si>
  <si>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</si>
  <si>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</si>
  <si>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</si>
  <si>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</si>
  <si>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</si>
  <si>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</si>
  <si>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</si>
  <si>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</si>
  <si>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</si>
  <si>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</si>
  <si>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</si>
  <si>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</si>
  <si>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</si>
  <si>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</si>
  <si>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</si>
  <si>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</si>
  <si>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</si>
  <si>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</si>
  <si>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</si>
  <si>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</si>
  <si>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</si>
  <si>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</si>
  <si>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</si>
  <si>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</si>
  <si>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</si>
  <si>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</si>
  <si>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</si>
  <si>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</si>
  <si>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</si>
  <si>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</si>
  <si>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</si>
  <si>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</si>
  <si>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</si>
  <si>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</si>
  <si>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</si>
  <si>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</si>
  <si>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</si>
  <si>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</si>
  <si>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</si>
  <si>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</si>
  <si>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</si>
  <si>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</si>
  <si>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</si>
  <si>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</si>
  <si>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</si>
  <si>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</si>
  <si>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</si>
  <si>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</si>
  <si>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</si>
  <si>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</si>
  <si>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</si>
  <si>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</si>
  <si>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</si>
  <si>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</si>
  <si>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</si>
  <si>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</si>
  <si>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</si>
  <si>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</si>
  <si>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</si>
  <si>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</si>
  <si>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</si>
  <si>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</si>
  <si>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</si>
  <si>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</si>
  <si>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</si>
  <si>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</si>
  <si>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</si>
  <si>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</si>
  <si>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</si>
  <si>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</si>
  <si>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</si>
  <si>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</si>
  <si>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</si>
  <si>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</si>
  <si>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</si>
  <si>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</si>
  <si>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</si>
  <si>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</si>
  <si>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</si>
  <si>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</si>
  <si>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</si>
  <si>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</si>
  <si>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</si>
  <si>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</si>
  <si>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</si>
  <si>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</si>
  <si>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</si>
  <si>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</si>
  <si>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</si>
  <si>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</si>
  <si>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</si>
  <si>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</si>
  <si>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</si>
  <si>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</si>
  <si>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</si>
  <si>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</si>
  <si>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</si>
  <si>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</si>
  <si>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</si>
  <si>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</si>
  <si>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</si>
  <si>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</si>
  <si>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</si>
  <si>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</si>
  <si>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</si>
  <si>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</si>
  <si>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</si>
  <si>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</si>
  <si>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</si>
  <si>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</si>
  <si>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</si>
  <si>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</si>
  <si>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</si>
  <si>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</si>
  <si>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</si>
  <si>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</si>
  <si>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</si>
  <si>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</si>
  <si>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</si>
  <si>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</si>
  <si>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</si>
  <si>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</si>
  <si>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</si>
  <si>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</si>
  <si>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</si>
  <si>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</si>
  <si>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</si>
  <si>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</si>
  <si>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</si>
  <si>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</si>
  <si>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</si>
  <si>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</si>
  <si>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</si>
  <si>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</si>
  <si>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</si>
  <si>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</si>
  <si>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</si>
  <si>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</si>
  <si>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</si>
  <si>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</si>
  <si>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</si>
  <si>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</si>
  <si>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</si>
  <si>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</si>
  <si>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</si>
  <si>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</si>
  <si>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</si>
  <si>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</si>
  <si>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</si>
  <si>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</si>
  <si>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</si>
  <si>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</si>
  <si>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</si>
  <si>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</si>
  <si>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</si>
  <si>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</si>
  <si>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</si>
  <si>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</si>
  <si>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</si>
  <si>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</si>
  <si>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</si>
  <si>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</si>
  <si>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</si>
  <si>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</si>
  <si>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</si>
  <si>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</si>
  <si>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</si>
  <si>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</si>
  <si>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</si>
  <si>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</si>
  <si>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</si>
  <si>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</si>
  <si>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</si>
  <si>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</si>
  <si>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</si>
  <si>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</si>
  <si>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</si>
  <si>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</si>
  <si>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</si>
  <si>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</si>
  <si>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</si>
  <si>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</si>
  <si>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</si>
  <si>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</si>
  <si>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</si>
  <si>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</si>
  <si>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</si>
  <si>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</si>
  <si>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</si>
  <si>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</si>
  <si>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</si>
  <si>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</si>
  <si>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</si>
  <si>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</si>
  <si>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</si>
  <si>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</si>
  <si>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</si>
  <si>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</si>
  <si>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</si>
  <si>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</si>
  <si>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</si>
  <si>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</si>
  <si>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</si>
  <si>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</si>
  <si>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</si>
  <si>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</si>
  <si>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</si>
  <si>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</si>
  <si>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</si>
  <si>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</si>
  <si>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</si>
  <si>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</si>
  <si>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</si>
  <si>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</si>
  <si>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</si>
  <si>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</si>
  <si>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</si>
  <si>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</si>
  <si>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</si>
  <si>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</si>
  <si>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</si>
  <si>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</si>
  <si>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</si>
  <si>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</si>
  <si>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</si>
  <si>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</si>
  <si>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</si>
  <si>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</si>
  <si>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</si>
  <si>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</si>
  <si>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</si>
  <si>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</si>
  <si>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</si>
  <si>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</si>
  <si>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</si>
  <si>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</si>
  <si>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</si>
  <si>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</si>
  <si>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</si>
  <si>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</si>
  <si>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</si>
  <si>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</si>
  <si>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</si>
  <si>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</si>
  <si>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</si>
  <si>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</si>
  <si>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</si>
  <si>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</si>
  <si>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</si>
  <si>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</si>
  <si>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</si>
  <si>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</si>
  <si>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</si>
  <si>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</si>
  <si>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</si>
  <si>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</si>
  <si>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</si>
  <si>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</si>
  <si>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</si>
  <si>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</si>
  <si>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</si>
  <si>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</si>
  <si>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</si>
  <si>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</si>
  <si>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</si>
  <si>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</si>
  <si>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</si>
  <si>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</si>
  <si>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</si>
  <si>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</si>
  <si>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</si>
  <si>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</si>
  <si>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</si>
  <si>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</si>
  <si>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</si>
  <si>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</si>
  <si>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</si>
  <si>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</si>
  <si>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</si>
  <si>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</si>
  <si>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</si>
  <si>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</si>
  <si>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</si>
  <si>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</si>
  <si>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</si>
  <si>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</si>
  <si>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</si>
  <si>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</si>
  <si>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</si>
  <si>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</si>
  <si>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</si>
  <si>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</si>
  <si>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</si>
  <si>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</si>
  <si>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</si>
  <si>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</si>
  <si>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</si>
  <si>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</si>
  <si>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</si>
  <si>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</si>
  <si>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</si>
  <si>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</si>
  <si>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</si>
  <si>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</si>
  <si>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</si>
  <si>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</si>
  <si>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</si>
  <si>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</si>
  <si>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</si>
  <si>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</si>
  <si>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</si>
  <si>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</si>
  <si>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</si>
  <si>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</si>
  <si>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</si>
  <si>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</si>
  <si>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</si>
  <si>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</si>
  <si>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</si>
  <si>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</si>
  <si>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</si>
  <si>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</si>
  <si>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</si>
  <si>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</si>
  <si>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</si>
  <si>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</si>
  <si>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</si>
  <si>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</si>
  <si>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</si>
  <si>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</si>
  <si>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</si>
  <si>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</si>
  <si>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</si>
  <si>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</si>
  <si>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</si>
  <si>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</si>
  <si>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</si>
  <si>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</si>
  <si>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</si>
  <si>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</si>
  <si>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</si>
  <si>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</si>
  <si>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</si>
  <si>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</si>
  <si>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</si>
  <si>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</si>
  <si>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</si>
  <si>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</si>
  <si>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</si>
  <si>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</si>
  <si>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</si>
  <si>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</si>
  <si>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</si>
  <si>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</si>
  <si>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</si>
  <si>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</si>
  <si>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</si>
  <si>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</si>
  <si>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</si>
  <si>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</si>
  <si>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</si>
  <si>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</si>
  <si>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</si>
  <si>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</si>
  <si>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</si>
  <si>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</si>
  <si>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</si>
  <si>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</si>
  <si>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</si>
  <si>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</si>
  <si>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</si>
  <si>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</si>
  <si>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</si>
  <si>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</si>
  <si>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</si>
  <si>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</si>
  <si>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</si>
  <si>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</si>
  <si>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</si>
  <si>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</si>
  <si>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</si>
  <si>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</si>
  <si>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</si>
  <si>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</si>
  <si>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</si>
  <si>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</si>
  <si>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</si>
  <si>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</si>
  <si>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</si>
  <si>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</si>
  <si>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</si>
  <si>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</si>
  <si>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</si>
  <si>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</si>
  <si>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</si>
  <si>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</si>
  <si>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</si>
  <si>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</si>
  <si>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</si>
  <si>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</si>
  <si>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</si>
  <si>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</si>
  <si>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</si>
  <si>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</si>
  <si>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</si>
  <si>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</si>
  <si>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</si>
  <si>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</si>
  <si>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</si>
  <si>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</si>
  <si>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</si>
  <si>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</si>
  <si>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</si>
  <si>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</si>
  <si>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</si>
  <si>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</si>
  <si>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</si>
  <si>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</si>
  <si>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</si>
  <si>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</si>
  <si>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</si>
  <si>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</si>
  <si>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</si>
  <si>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</si>
  <si>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</si>
  <si>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</si>
  <si>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</si>
  <si>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</si>
  <si>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</si>
  <si>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</si>
  <si>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</si>
  <si>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</si>
  <si>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</si>
  <si>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</si>
  <si>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</si>
  <si>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</si>
  <si>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</si>
  <si>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</si>
  <si>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</si>
  <si>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</si>
  <si>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</si>
  <si>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</si>
  <si>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</si>
  <si>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</si>
  <si>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</si>
  <si>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</si>
  <si>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</si>
  <si>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</si>
  <si>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</si>
  <si>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</si>
  <si>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</si>
  <si>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</si>
  <si>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</si>
  <si>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</si>
  <si>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</si>
  <si>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</si>
  <si>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</si>
  <si>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</si>
  <si>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</si>
  <si>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</si>
  <si>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</si>
  <si>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</si>
  <si>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</si>
  <si>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</si>
  <si>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</si>
  <si>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</si>
  <si>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</si>
  <si>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</si>
  <si>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</si>
  <si>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</si>
  <si>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</si>
  <si>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</si>
  <si>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</si>
  <si>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</si>
  <si>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</si>
  <si>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</si>
  <si>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</si>
  <si>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</si>
  <si>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</si>
  <si>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</si>
  <si>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</si>
  <si>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</si>
  <si>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</si>
  <si>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</si>
  <si>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</si>
  <si>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</si>
  <si>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</si>
  <si>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</si>
  <si>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</si>
  <si>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</si>
  <si>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</si>
  <si>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</si>
  <si>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</si>
  <si>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</si>
  <si>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</si>
  <si>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</si>
  <si>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</si>
  <si>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</si>
  <si>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</si>
  <si>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</si>
  <si>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</si>
  <si>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</si>
  <si>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</si>
  <si>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</si>
  <si>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</si>
  <si>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</si>
  <si>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</si>
  <si>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</si>
  <si>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</si>
  <si>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</si>
  <si>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</si>
  <si>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</si>
  <si>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</si>
  <si>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</si>
  <si>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</si>
  <si>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</si>
  <si>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</si>
  <si>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</si>
  <si>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</si>
  <si>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</si>
  <si>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</si>
  <si>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</si>
  <si>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</si>
  <si>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</si>
  <si>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</si>
  <si>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</si>
  <si>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</si>
  <si>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</si>
  <si>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</si>
  <si>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</si>
  <si>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</si>
  <si>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</si>
  <si>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</si>
  <si>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</si>
  <si>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</si>
  <si>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</si>
  <si>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</si>
  <si>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</si>
  <si>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</si>
  <si>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</si>
  <si>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</si>
  <si>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</si>
  <si>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</si>
  <si>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</si>
  <si>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</si>
  <si>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</si>
  <si>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</si>
  <si>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</si>
  <si>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</si>
  <si>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</si>
  <si>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</si>
  <si>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</si>
  <si>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</si>
  <si>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</si>
  <si>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</si>
  <si>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</si>
  <si>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</si>
  <si>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</si>
  <si>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</si>
  <si>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</si>
  <si>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</si>
  <si>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</si>
  <si>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</si>
  <si>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</si>
  <si>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</si>
  <si>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</si>
  <si>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</si>
  <si>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</si>
  <si>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</si>
  <si>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</si>
  <si>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</si>
  <si>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</si>
  <si>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</si>
  <si>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</si>
  <si>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</si>
  <si>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</si>
  <si>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</si>
  <si>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</si>
  <si>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</si>
  <si>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</si>
  <si>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</si>
  <si>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</si>
  <si>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</si>
  <si>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</si>
  <si>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</si>
  <si>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</si>
  <si>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</si>
  <si>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</si>
  <si>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</si>
  <si>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</si>
  <si>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</si>
  <si>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</si>
  <si>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</si>
  <si>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</si>
  <si>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</si>
  <si>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</si>
  <si>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</si>
  <si>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</si>
  <si>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</si>
  <si>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</si>
  <si>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</si>
  <si>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</si>
  <si>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</si>
  <si>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</si>
  <si>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</si>
  <si>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</si>
  <si>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</si>
  <si>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</si>
  <si>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</si>
  <si>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</si>
  <si>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</si>
  <si>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</si>
  <si>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</si>
  <si>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</si>
  <si>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</si>
  <si>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</si>
  <si>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</si>
  <si>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</si>
  <si>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</si>
  <si>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</si>
  <si>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</si>
  <si>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</si>
  <si>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</si>
  <si>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</si>
  <si>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</si>
  <si>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</si>
  <si>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</si>
  <si>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</si>
  <si>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</si>
  <si>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</si>
  <si>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</si>
  <si>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</si>
  <si>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</si>
  <si>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</si>
  <si>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</si>
  <si>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</si>
  <si>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</si>
  <si>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</si>
  <si>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</si>
  <si>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</si>
  <si>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</si>
  <si>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</si>
  <si>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</si>
  <si>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</si>
  <si>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</si>
  <si>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</si>
  <si>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</si>
  <si>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</si>
  <si>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</si>
  <si>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</si>
  <si>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</si>
  <si>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</si>
  <si>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</si>
  <si>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</si>
  <si>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</si>
  <si>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</si>
  <si>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</si>
  <si>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</si>
  <si>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</si>
  <si>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</si>
  <si>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</si>
  <si>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</si>
  <si>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</si>
  <si>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</si>
  <si>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</si>
  <si>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</si>
  <si>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</si>
  <si>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</si>
  <si>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</si>
  <si>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</si>
  <si>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</si>
  <si>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</si>
  <si>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</si>
  <si>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</si>
  <si>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</si>
  <si>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</si>
  <si>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</si>
  <si>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</si>
  <si>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</si>
  <si>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</si>
  <si>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</si>
  <si>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</si>
  <si>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</si>
  <si>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</si>
  <si>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</si>
  <si>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</si>
  <si>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</si>
  <si>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</si>
  <si>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</si>
  <si>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</si>
  <si>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</si>
  <si>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</si>
  <si>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</si>
  <si>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</si>
  <si>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</si>
  <si>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</si>
  <si>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</si>
  <si>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</si>
  <si>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</si>
  <si>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</si>
  <si>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</si>
  <si>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</si>
  <si>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</si>
  <si>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</si>
  <si>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</si>
  <si>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</si>
  <si>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</si>
  <si>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</si>
  <si>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</si>
  <si>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</si>
  <si>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</si>
  <si>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</si>
  <si>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</si>
  <si>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</si>
  <si>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</si>
  <si>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</si>
  <si>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</si>
  <si>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</si>
  <si>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</si>
  <si>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</si>
  <si>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</si>
  <si>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</si>
  <si>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</si>
  <si>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</si>
  <si>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</si>
  <si>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</si>
  <si>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</si>
  <si>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</si>
  <si>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</si>
  <si>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</si>
  <si>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</si>
  <si>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</si>
  <si>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</si>
  <si>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</si>
  <si>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</si>
  <si>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</si>
  <si>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</si>
  <si>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</si>
  <si>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</si>
  <si>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</si>
  <si>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</si>
  <si>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</si>
  <si>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</si>
  <si>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</si>
  <si>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</si>
  <si>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</si>
  <si>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</si>
  <si>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</si>
  <si>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</si>
  <si>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</si>
  <si>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</si>
  <si>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</si>
  <si>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</si>
  <si>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</si>
  <si>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</si>
  <si>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</si>
  <si>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</si>
  <si>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</si>
  <si>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</si>
  <si>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</si>
  <si>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</si>
  <si>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</si>
  <si>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</si>
  <si>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</si>
  <si>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</si>
  <si>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</si>
  <si>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</si>
  <si>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</si>
  <si>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</si>
  <si>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</si>
  <si>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</si>
  <si>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</si>
  <si>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</si>
  <si>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</si>
  <si>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</si>
  <si>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</si>
  <si>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</si>
  <si>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</si>
  <si>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</si>
  <si>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</si>
  <si>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</si>
  <si>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</si>
  <si>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</si>
  <si>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</si>
  <si>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</si>
  <si>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</si>
  <si>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</si>
  <si>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</si>
  <si>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</si>
  <si>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</si>
  <si>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</si>
  <si>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</si>
  <si>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</si>
  <si>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</si>
  <si>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</si>
  <si>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</si>
  <si>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</si>
  <si>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</si>
  <si>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</si>
  <si>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</si>
  <si>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</si>
  <si>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</si>
  <si>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</si>
  <si>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</si>
  <si>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</si>
  <si>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</si>
  <si>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</si>
  <si>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</si>
  <si>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</si>
  <si>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</si>
  <si>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</si>
  <si>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</si>
  <si>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</si>
  <si>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</si>
  <si>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</si>
  <si>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</si>
  <si>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</si>
  <si>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</si>
  <si>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</si>
  <si>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</si>
  <si>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</si>
  <si>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</si>
  <si>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</si>
  <si>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</si>
  <si>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</si>
  <si>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</si>
  <si>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</si>
  <si>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</si>
  <si>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</si>
  <si>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</si>
  <si>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</si>
  <si>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</si>
  <si>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</si>
  <si>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</si>
  <si>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</si>
  <si>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</si>
  <si>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</si>
  <si>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</si>
  <si>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</si>
  <si>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</si>
  <si>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</si>
  <si>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</si>
  <si>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</si>
  <si>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</si>
  <si>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</si>
  <si>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</si>
  <si>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</si>
  <si>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</si>
  <si>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</si>
  <si>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</si>
  <si>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</si>
  <si>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</si>
  <si>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</si>
  <si>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</si>
  <si>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</si>
  <si>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</si>
  <si>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</si>
  <si>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</si>
  <si>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</si>
  <si>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</si>
  <si>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</si>
  <si>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</si>
  <si>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</si>
  <si>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</si>
  <si>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</si>
  <si>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</si>
  <si>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</si>
  <si>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</si>
  <si>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</si>
  <si>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</si>
  <si>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</si>
  <si>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</si>
  <si>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</si>
  <si>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</si>
  <si>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</si>
  <si>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</si>
  <si>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</si>
  <si>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</si>
  <si>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</si>
  <si>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</si>
  <si>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</si>
  <si>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</si>
  <si>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</si>
  <si>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</si>
  <si>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</si>
  <si>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</si>
  <si>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</si>
  <si>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</si>
  <si>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</si>
  <si>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</si>
  <si>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</si>
  <si>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</si>
  <si>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</si>
  <si>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</si>
  <si>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</si>
  <si>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</si>
  <si>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</si>
  <si>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</si>
  <si>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</si>
  <si>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</si>
  <si>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</si>
  <si>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</si>
  <si>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</si>
  <si>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</si>
  <si>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</si>
  <si>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</si>
  <si>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</si>
  <si>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</si>
  <si>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</si>
  <si>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</si>
  <si>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</si>
  <si>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</si>
  <si>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</si>
  <si>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</si>
  <si>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</si>
  <si>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</si>
  <si>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</si>
  <si>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</si>
  <si>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</si>
  <si>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</si>
  <si>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</si>
  <si>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</si>
  <si>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</si>
  <si>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</si>
  <si>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</si>
  <si>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</si>
  <si>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</si>
  <si>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</si>
  <si>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</si>
  <si>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</si>
  <si>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</si>
  <si>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</si>
  <si>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</si>
  <si>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</si>
  <si>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</si>
  <si>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</si>
  <si>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</si>
  <si>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</si>
  <si>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</si>
  <si>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</si>
  <si>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</si>
  <si>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</si>
  <si>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</si>
  <si>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</si>
  <si>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</si>
  <si>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</si>
  <si>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</si>
  <si>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</si>
  <si>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</si>
  <si>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</si>
  <si>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</si>
  <si>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</si>
  <si>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</si>
  <si>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</si>
  <si>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</si>
  <si>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</si>
  <si>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</si>
  <si>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</si>
  <si>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</si>
  <si>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</si>
  <si>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</si>
  <si>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</si>
  <si>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</si>
  <si>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</si>
  <si>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</si>
  <si>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</si>
  <si>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</si>
  <si>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</si>
  <si>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</si>
  <si>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</si>
  <si>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</si>
  <si>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</si>
  <si>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</si>
  <si>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</si>
  <si>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</si>
  <si>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</si>
  <si>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</si>
  <si>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</si>
  <si>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</si>
  <si>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</si>
  <si>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</si>
  <si>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</si>
  <si>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</si>
  <si>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</si>
  <si>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</si>
  <si>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</si>
  <si>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</si>
  <si>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</si>
  <si>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</si>
  <si>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</si>
  <si>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</si>
  <si>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</si>
  <si>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</si>
  <si>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</si>
  <si>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</si>
  <si>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</si>
  <si>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</si>
  <si>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</si>
  <si>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</si>
  <si>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</si>
  <si>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</si>
  <si>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</si>
  <si>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</si>
  <si>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</si>
  <si>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</si>
  <si>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</si>
  <si>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</si>
  <si>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</si>
  <si>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</si>
  <si>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</si>
  <si>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</si>
  <si>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</si>
  <si>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</si>
  <si>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</si>
  <si>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</si>
  <si>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</si>
  <si>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</si>
  <si>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</si>
  <si>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</si>
  <si>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</si>
  <si>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</si>
  <si>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</si>
  <si>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</si>
  <si>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</si>
  <si>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</si>
  <si>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</si>
  <si>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</si>
  <si>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</si>
  <si>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</si>
  <si>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</si>
  <si>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</si>
  <si>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</si>
  <si>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</si>
  <si>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</si>
  <si>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</si>
  <si>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</si>
  <si>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</si>
  <si>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</si>
  <si>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</si>
  <si>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</si>
  <si>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</si>
  <si>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</si>
  <si>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</si>
  <si>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</si>
  <si>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</si>
  <si>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</si>
  <si>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</si>
  <si>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</si>
  <si>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</si>
  <si>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</si>
  <si>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</si>
  <si>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</si>
  <si>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</si>
  <si>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</si>
  <si>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</si>
  <si>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</si>
  <si>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</si>
  <si>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</si>
  <si>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</si>
  <si>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</si>
  <si>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</si>
  <si>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</si>
  <si>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</si>
  <si>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</si>
  <si>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</si>
  <si>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</si>
  <si>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</si>
  <si>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</si>
  <si>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</si>
  <si>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</si>
  <si>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</si>
  <si>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</si>
  <si>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</si>
  <si>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</si>
  <si>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</si>
  <si>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</si>
  <si>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</si>
  <si>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</si>
  <si>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</si>
  <si>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</si>
  <si>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</si>
  <si>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</si>
  <si>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</si>
  <si>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</si>
  <si>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</si>
  <si>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</si>
  <si>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</si>
  <si>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</si>
  <si>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</si>
  <si>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</si>
  <si>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</si>
  <si>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</si>
  <si>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</si>
  <si>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</si>
  <si>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</si>
  <si>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</si>
  <si>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</si>
  <si>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</si>
  <si>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</si>
  <si>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</si>
  <si>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</si>
  <si>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</si>
  <si>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</si>
  <si>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</si>
  <si>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</si>
  <si>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</si>
  <si>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</si>
  <si>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</si>
  <si>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</si>
  <si>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</si>
  <si>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</si>
  <si>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</si>
  <si>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</si>
  <si>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</si>
  <si>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</si>
  <si>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</si>
  <si>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</si>
  <si>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</si>
  <si>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</si>
  <si>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</si>
  <si>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</si>
  <si>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</si>
  <si>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</si>
  <si>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</si>
  <si>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</si>
  <si>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</si>
  <si>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</si>
  <si>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</si>
  <si>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</si>
  <si>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</si>
  <si>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</si>
  <si>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</si>
  <si>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</si>
  <si>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</si>
  <si>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</si>
  <si>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</si>
  <si>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</si>
  <si>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</si>
  <si>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</si>
  <si>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</si>
  <si>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</si>
  <si>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</si>
  <si>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</si>
  <si>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</si>
  <si>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</si>
  <si>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</si>
  <si>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</si>
  <si>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</si>
  <si>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</si>
  <si>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</si>
  <si>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</si>
  <si>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</si>
  <si>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</si>
  <si>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</si>
  <si>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</si>
  <si>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</si>
  <si>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</si>
  <si>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</si>
  <si>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</si>
  <si>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</si>
  <si>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</si>
  <si>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</si>
  <si>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</si>
  <si>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</si>
  <si>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</si>
  <si>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</si>
  <si>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</si>
  <si>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</si>
  <si>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</si>
  <si>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</si>
  <si>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</si>
  <si>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</si>
  <si>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</si>
  <si>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</si>
  <si>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</si>
  <si>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</si>
  <si>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</si>
  <si>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</si>
  <si>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</si>
  <si>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</si>
  <si>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</si>
  <si>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</si>
  <si>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</si>
  <si>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</si>
  <si>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</si>
  <si>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</si>
  <si>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</si>
  <si>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</si>
  <si>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</si>
  <si>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</si>
  <si>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</si>
  <si>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</si>
  <si>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</si>
  <si>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</si>
  <si>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</si>
  <si>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</si>
  <si>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</si>
  <si>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</si>
  <si>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</si>
  <si>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</si>
  <si>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</si>
  <si>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</si>
  <si>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</si>
  <si>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</si>
  <si>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</si>
  <si>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</si>
  <si>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</si>
  <si>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</si>
  <si>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</si>
  <si>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</si>
  <si>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</si>
  <si>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</si>
  <si>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</si>
  <si>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</si>
  <si>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</si>
  <si>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</si>
  <si>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</si>
  <si>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</si>
  <si>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</si>
  <si>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</si>
  <si>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</si>
  <si>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</si>
  <si>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</si>
  <si>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</si>
  <si>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</si>
  <si>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</si>
  <si>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</si>
  <si>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</si>
  <si>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</si>
  <si>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</si>
  <si>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</si>
  <si>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</si>
  <si>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</si>
  <si>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</si>
  <si>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</si>
  <si>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</si>
  <si>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</si>
  <si>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</si>
  <si>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</si>
  <si>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</si>
  <si>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</si>
  <si>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</si>
  <si>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</si>
  <si>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</si>
  <si>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</si>
  <si>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</si>
  <si>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</si>
  <si>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</si>
  <si>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</si>
  <si>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</si>
  <si>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</si>
  <si>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</si>
  <si>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</si>
  <si>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</si>
  <si>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</si>
  <si>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</si>
  <si>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</si>
  <si>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</si>
  <si>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</si>
  <si>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</si>
  <si>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</si>
  <si>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</si>
  <si>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</si>
  <si>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</si>
  <si>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</si>
  <si>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</si>
  <si>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</si>
  <si>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</si>
  <si>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</si>
  <si>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</si>
  <si>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</si>
  <si>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</si>
  <si>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</si>
  <si>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</si>
  <si>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</si>
  <si>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</si>
  <si>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</si>
  <si>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</si>
  <si>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</si>
  <si>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</si>
  <si>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</si>
  <si>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</si>
  <si>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</si>
  <si>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</si>
  <si>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</si>
  <si>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</si>
  <si>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</si>
  <si>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</si>
  <si>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</si>
  <si>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</si>
  <si>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</si>
  <si>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</si>
  <si>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</si>
  <si>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</si>
  <si>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</si>
  <si>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</si>
  <si>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</si>
  <si>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</si>
  <si>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</si>
  <si>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</si>
  <si>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</si>
  <si>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</si>
  <si>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</si>
  <si>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</si>
  <si>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</si>
  <si>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</si>
  <si>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</si>
  <si>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</si>
  <si>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</si>
  <si>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</si>
  <si>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</si>
  <si>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</si>
  <si>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</si>
  <si>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</si>
  <si>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</si>
  <si>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</si>
  <si>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</si>
  <si>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</si>
  <si>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</si>
  <si>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</si>
  <si>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</si>
  <si>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</si>
  <si>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</si>
  <si>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</si>
  <si>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</si>
  <si>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</si>
  <si>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</si>
  <si>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</si>
  <si>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</si>
  <si>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</si>
  <si>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</si>
  <si>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</si>
  <si>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</si>
  <si>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</si>
  <si>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</si>
  <si>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</si>
  <si>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</si>
  <si>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</si>
  <si>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</si>
  <si>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</si>
  <si>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</si>
  <si>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</si>
  <si>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</si>
  <si>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</si>
  <si>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</si>
  <si>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</si>
  <si>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</si>
  <si>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</si>
  <si>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</si>
  <si>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</si>
  <si>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</si>
  <si>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</si>
  <si>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</si>
  <si>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</si>
  <si>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</si>
  <si>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</si>
  <si>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</si>
  <si>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</si>
  <si>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</si>
  <si>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</si>
  <si>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</si>
  <si>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</si>
  <si>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</si>
  <si>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</si>
  <si>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</si>
  <si>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</si>
  <si>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</si>
  <si>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</si>
  <si>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</si>
  <si>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</si>
  <si>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</si>
  <si>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</si>
  <si>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</si>
  <si>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</si>
  <si>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</si>
  <si>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</si>
  <si>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</si>
  <si>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</si>
  <si>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</si>
  <si>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</si>
  <si>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</si>
  <si>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</si>
  <si>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</si>
  <si>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</si>
  <si>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</si>
  <si>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</si>
  <si>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</si>
  <si>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</si>
  <si>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</si>
  <si>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</si>
  <si>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</si>
  <si>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</si>
  <si>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</si>
  <si>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</si>
  <si>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</si>
  <si>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</si>
  <si>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</si>
  <si>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</si>
  <si>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</si>
  <si>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</si>
  <si>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</si>
  <si>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</si>
  <si>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</si>
  <si>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</si>
  <si>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</si>
  <si>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</si>
  <si>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</si>
  <si>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</si>
  <si>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</si>
  <si>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</si>
  <si>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</si>
  <si>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</si>
  <si>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</si>
  <si>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</si>
  <si>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</si>
  <si>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</si>
  <si>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</si>
  <si>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</si>
  <si>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</si>
  <si>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</si>
  <si>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</si>
  <si>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</si>
  <si>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</si>
  <si>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</si>
  <si>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</si>
  <si>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</si>
  <si>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</si>
  <si>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</si>
  <si>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</si>
  <si>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</si>
  <si>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</si>
  <si>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</si>
  <si>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</si>
  <si>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</si>
  <si>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</si>
  <si>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</si>
  <si>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</si>
  <si>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</si>
  <si>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</si>
  <si>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</si>
  <si>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</si>
  <si>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</si>
  <si>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</si>
  <si>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</si>
  <si>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</si>
  <si>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</si>
  <si>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</si>
  <si>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</si>
  <si>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</si>
  <si>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</si>
  <si>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</si>
  <si>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</si>
  <si>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</si>
  <si>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</si>
  <si>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</si>
  <si>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</si>
  <si>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</si>
  <si>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</si>
  <si>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</si>
  <si>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</si>
  <si>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</si>
  <si>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</si>
  <si>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</si>
  <si>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</si>
  <si>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</si>
  <si>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</si>
  <si>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</si>
  <si>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</si>
  <si>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</si>
  <si>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</si>
  <si>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</si>
  <si>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</si>
  <si>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</si>
  <si>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</si>
  <si>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</si>
  <si>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</si>
  <si>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</si>
  <si>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</si>
  <si>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</si>
  <si>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</si>
  <si>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</si>
  <si>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</si>
  <si>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</si>
  <si>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</si>
  <si>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</si>
  <si>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</si>
  <si>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</si>
  <si>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</si>
  <si>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</si>
  <si>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</si>
  <si>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</si>
  <si>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</si>
  <si>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</si>
  <si>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</si>
  <si>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</si>
  <si>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</si>
  <si>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</si>
  <si>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</si>
  <si>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</si>
  <si>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</si>
  <si>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</si>
  <si>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</si>
  <si>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</si>
  <si>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</si>
  <si>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</si>
  <si>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</si>
  <si>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</si>
  <si>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</si>
  <si>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</si>
  <si>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</si>
  <si>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</si>
  <si>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</si>
  <si>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</si>
  <si>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</si>
  <si>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</si>
  <si>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</si>
  <si>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</si>
  <si>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</si>
  <si>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</si>
  <si>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</si>
  <si>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</si>
  <si>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</si>
  <si>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</si>
  <si>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</si>
  <si>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</si>
  <si>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</si>
  <si>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</si>
  <si>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</si>
  <si>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</si>
  <si>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</si>
  <si>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</si>
  <si>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</si>
  <si>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</si>
  <si>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</si>
  <si>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</si>
  <si>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</si>
  <si>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</si>
  <si>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</si>
  <si>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</si>
  <si>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</si>
  <si>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</si>
  <si>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</si>
  <si>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</si>
  <si>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</si>
  <si>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</si>
  <si>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</si>
  <si>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</si>
  <si>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</si>
  <si>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</si>
  <si>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</si>
  <si>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</si>
  <si>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</si>
  <si>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</si>
  <si>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</si>
  <si>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</si>
  <si>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</si>
  <si>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</si>
  <si>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</si>
  <si>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</si>
  <si>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</si>
  <si>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</si>
  <si>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</si>
  <si>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</si>
  <si>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</si>
  <si>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</si>
  <si>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</si>
  <si>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</si>
  <si>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</si>
  <si>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</si>
  <si>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</si>
  <si>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</si>
  <si>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</si>
  <si>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</si>
  <si>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</si>
  <si>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</si>
  <si>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</si>
  <si>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</si>
  <si>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</si>
  <si>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</si>
  <si>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</si>
  <si>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</si>
  <si>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</si>
  <si>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</si>
  <si>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</si>
  <si>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</si>
  <si>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</si>
  <si>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</si>
  <si>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</si>
  <si>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</si>
  <si>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</si>
  <si>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</si>
  <si>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</si>
  <si>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</si>
  <si>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</si>
  <si>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</si>
  <si>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</si>
  <si>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</si>
  <si>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</si>
  <si>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</si>
  <si>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</si>
  <si>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</si>
  <si>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</si>
  <si>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</si>
  <si>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</si>
  <si>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</si>
  <si>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</si>
  <si>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</si>
  <si>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</si>
  <si>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</si>
  <si>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</si>
  <si>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</si>
  <si>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</si>
  <si>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</si>
  <si>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</si>
  <si>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</si>
  <si>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</si>
  <si>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</si>
  <si>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</si>
  <si>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</si>
  <si>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</si>
  <si>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</si>
  <si>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</si>
  <si>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</si>
  <si>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</si>
  <si>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</si>
  <si>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</si>
  <si>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</si>
  <si>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</si>
  <si>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</si>
  <si>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</si>
  <si>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</si>
  <si>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</si>
  <si>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</si>
  <si>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</si>
  <si>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</si>
  <si>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</si>
  <si>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</si>
  <si>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</si>
  <si>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</si>
  <si>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</si>
  <si>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</si>
  <si>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</si>
  <si>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</si>
  <si>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</si>
  <si>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</si>
  <si>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</si>
  <si>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</si>
  <si>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</si>
  <si>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</si>
  <si>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</si>
  <si>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</si>
  <si>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</si>
  <si>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</si>
  <si>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</si>
  <si>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</si>
  <si>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</si>
  <si>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</si>
  <si>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</si>
  <si>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</si>
  <si>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</si>
  <si>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</si>
  <si>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</si>
  <si>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</si>
  <si>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</si>
  <si>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</si>
  <si>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</si>
  <si>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</si>
  <si>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</si>
  <si>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</si>
  <si>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</si>
  <si>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</si>
  <si>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</si>
  <si>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</si>
  <si>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</si>
  <si>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</si>
  <si>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</si>
  <si>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</si>
  <si>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</si>
  <si>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</si>
  <si>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</si>
  <si>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</si>
  <si>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</si>
  <si>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</si>
  <si>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</si>
  <si>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</si>
  <si>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</si>
  <si>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</si>
  <si>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</si>
  <si>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</si>
  <si>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</si>
  <si>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</si>
  <si>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</si>
  <si>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</si>
  <si>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</si>
  <si>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</si>
  <si>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</si>
  <si>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</si>
  <si>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</si>
  <si>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</si>
  <si>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</si>
  <si>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</si>
  <si>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</si>
  <si>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</si>
  <si>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</si>
  <si>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</si>
  <si>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</si>
  <si>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</si>
  <si>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</si>
  <si>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</si>
  <si>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</si>
  <si>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</si>
  <si>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</si>
  <si>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</si>
  <si>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</si>
  <si>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</si>
  <si>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</si>
  <si>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</si>
  <si>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</si>
  <si>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</si>
  <si>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</si>
  <si>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</si>
  <si>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</si>
  <si>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</si>
  <si>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</si>
  <si>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</si>
  <si>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</si>
  <si>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</si>
  <si>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</si>
  <si>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</si>
  <si>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</si>
  <si>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</si>
  <si>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</si>
  <si>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</si>
  <si>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</si>
  <si>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</si>
  <si>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</si>
  <si>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</si>
  <si>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</si>
  <si>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</si>
  <si>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</si>
  <si>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</si>
  <si>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</si>
  <si>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</si>
  <si>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</si>
  <si>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</si>
  <si>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</si>
  <si>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</si>
  <si>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</si>
  <si>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</si>
  <si>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</si>
  <si>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</si>
  <si>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</si>
  <si>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</si>
  <si>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</si>
  <si>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</si>
  <si>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</si>
  <si>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</si>
  <si>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</si>
  <si>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</si>
  <si>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</si>
  <si>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</si>
  <si>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</si>
  <si>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</si>
  <si>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</si>
  <si>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</si>
  <si>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</si>
  <si>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</si>
  <si>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</si>
  <si>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</si>
  <si>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</si>
  <si>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</si>
  <si>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</si>
  <si>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</si>
  <si>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</si>
  <si>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</si>
  <si>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</si>
  <si>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</si>
  <si>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</si>
  <si>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</si>
  <si>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</si>
  <si>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</si>
  <si>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</si>
  <si>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</si>
  <si>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</si>
  <si>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</si>
  <si>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</si>
  <si>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</si>
  <si>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</si>
  <si>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</si>
  <si>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</si>
  <si>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</si>
  <si>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</si>
  <si>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</si>
  <si>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</si>
  <si>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</si>
  <si>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</si>
  <si>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</si>
  <si>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</si>
  <si>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</si>
  <si>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</si>
  <si>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</si>
  <si>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</si>
  <si>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</si>
  <si>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</si>
  <si>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</si>
  <si>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</si>
  <si>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</si>
  <si>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</si>
  <si>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</si>
  <si>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</si>
  <si>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</si>
  <si>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</si>
  <si>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</si>
  <si>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</si>
  <si>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</si>
  <si>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</si>
  <si>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</si>
  <si>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</si>
  <si>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</si>
  <si>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</si>
  <si>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</si>
  <si>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</si>
  <si>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</si>
  <si>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</si>
  <si>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</si>
  <si>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</si>
  <si>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</si>
  <si>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</si>
  <si>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</si>
  <si>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</si>
  <si>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</si>
  <si>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</si>
  <si>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</si>
  <si>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</si>
  <si>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</si>
  <si>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</si>
  <si>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</si>
  <si>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</si>
  <si>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</si>
  <si>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</si>
  <si>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</si>
  <si>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</si>
  <si>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</si>
  <si>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</si>
  <si>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</si>
  <si>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</si>
  <si>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</si>
  <si>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</si>
  <si>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</si>
  <si>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</si>
  <si>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</si>
  <si>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</si>
  <si>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</si>
  <si>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</si>
  <si>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</si>
  <si>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</si>
  <si>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</si>
  <si>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</si>
  <si>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</si>
  <si>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</si>
  <si>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</si>
  <si>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</si>
  <si>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</si>
  <si>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</si>
  <si>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</si>
  <si>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</si>
  <si>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</si>
  <si>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</si>
  <si>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</si>
  <si>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</si>
  <si>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</si>
  <si>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</si>
  <si>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</si>
  <si>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</si>
  <si>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</si>
  <si>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</si>
  <si>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</si>
  <si>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</si>
  <si>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</si>
  <si>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</si>
  <si>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</si>
  <si>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</si>
  <si>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</si>
  <si>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</si>
  <si>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</si>
  <si>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</si>
  <si>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</si>
  <si>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</si>
  <si>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</si>
  <si>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</si>
  <si>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</si>
  <si>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</si>
  <si>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</si>
  <si>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</si>
  <si>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</si>
  <si>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</si>
  <si>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</si>
  <si>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</si>
  <si>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</si>
  <si>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</si>
  <si>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</si>
  <si>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</si>
  <si>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</si>
  <si>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</si>
  <si>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</si>
  <si>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</si>
  <si>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</si>
  <si>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</si>
  <si>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</si>
  <si>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</si>
  <si>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</si>
  <si>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</si>
  <si>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</si>
  <si>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</si>
  <si>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</si>
  <si>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</si>
  <si>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</si>
  <si>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</si>
  <si>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</si>
  <si>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</si>
  <si>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</si>
  <si>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</si>
  <si>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</si>
  <si>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</si>
  <si>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</si>
  <si>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</si>
  <si>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</si>
  <si>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</si>
  <si>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</si>
  <si>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</si>
  <si>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</si>
  <si>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</si>
  <si>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</si>
  <si>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</si>
  <si>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</si>
  <si>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</si>
  <si>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</si>
  <si>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</si>
  <si>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</si>
  <si>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</si>
  <si>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</si>
  <si>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</si>
  <si>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</si>
  <si>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</si>
  <si>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</si>
  <si>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</si>
  <si>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</si>
  <si>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</si>
  <si>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</si>
  <si>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</si>
  <si>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</si>
  <si>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</si>
  <si>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</si>
  <si>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</si>
  <si>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</si>
  <si>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</si>
  <si>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</si>
  <si>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</si>
  <si>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</si>
  <si>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</si>
  <si>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</si>
  <si>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</si>
  <si>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</si>
  <si>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</si>
  <si>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</si>
  <si>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</si>
  <si>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</si>
  <si>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</si>
  <si>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</si>
  <si>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</si>
  <si>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</si>
  <si>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</si>
  <si>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</si>
  <si>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</si>
  <si>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</si>
  <si>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</si>
  <si>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</si>
  <si>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</si>
  <si>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</si>
  <si>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</si>
  <si>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</si>
  <si>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</si>
  <si>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</si>
  <si>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</si>
  <si>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</si>
  <si>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</si>
  <si>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</si>
  <si>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</si>
  <si>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</si>
  <si>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</si>
  <si>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</si>
  <si>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</si>
  <si>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</si>
  <si>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</si>
  <si>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</si>
  <si>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</si>
  <si>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</si>
  <si>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</si>
  <si>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</si>
  <si>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</si>
  <si>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</si>
  <si>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</si>
  <si>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</si>
  <si>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</si>
  <si>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</si>
  <si>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</si>
  <si>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</si>
  <si>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</si>
  <si>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</si>
  <si>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</si>
  <si>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</si>
  <si>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</si>
  <si>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</si>
  <si>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</si>
  <si>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</si>
  <si>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</si>
  <si>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</si>
  <si>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</si>
  <si>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</si>
  <si>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</si>
  <si>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</si>
  <si>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</si>
  <si>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</si>
  <si>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</si>
  <si>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</si>
  <si>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</si>
  <si>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</si>
  <si>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</si>
  <si>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</si>
  <si>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</si>
  <si>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</si>
  <si>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</si>
  <si>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</si>
  <si>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</si>
  <si>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</si>
  <si>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</si>
  <si>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</si>
  <si>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</si>
  <si>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</si>
  <si>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</si>
  <si>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</si>
  <si>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</si>
  <si>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</si>
  <si>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</si>
  <si>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</si>
  <si>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</si>
  <si>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</si>
  <si>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</si>
  <si>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</si>
  <si>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</si>
  <si>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</si>
  <si>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</si>
  <si>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</si>
  <si>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</si>
  <si>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</si>
  <si>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</si>
  <si>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</si>
  <si>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</si>
  <si>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</si>
  <si>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</si>
  <si>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</si>
  <si>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</si>
  <si>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</si>
  <si>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</si>
  <si>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</si>
  <si>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</si>
  <si>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</si>
  <si>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</si>
  <si>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</si>
  <si>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</si>
  <si>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</si>
  <si>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</si>
  <si>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</si>
  <si>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</si>
  <si>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</si>
  <si>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</si>
  <si>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</si>
  <si>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</si>
  <si>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</si>
  <si>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</si>
  <si>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</si>
  <si>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</si>
  <si>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</si>
  <si>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</si>
  <si>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</si>
  <si>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</si>
  <si>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</si>
  <si>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</si>
  <si>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</si>
  <si>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</si>
  <si>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</si>
  <si>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</si>
  <si>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</si>
  <si>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</si>
  <si>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</si>
  <si>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</si>
  <si>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</si>
  <si>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</si>
  <si>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</si>
  <si>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</si>
  <si>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</si>
  <si>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</si>
  <si>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</si>
  <si>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</si>
  <si>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</si>
  <si>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</si>
  <si>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</si>
  <si>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</si>
  <si>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</si>
  <si>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</si>
  <si>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</si>
  <si>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</si>
  <si>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</si>
  <si>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</si>
  <si>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</si>
  <si>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</si>
  <si>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</si>
  <si>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</si>
  <si>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</si>
  <si>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</si>
  <si>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</si>
  <si>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</si>
  <si>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</si>
  <si>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</si>
  <si>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</si>
  <si>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</si>
  <si>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</si>
  <si>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</si>
  <si>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</si>
  <si>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</si>
  <si>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</si>
  <si>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</si>
  <si>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</si>
  <si>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</si>
  <si>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</si>
  <si>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</si>
  <si>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</si>
  <si>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</si>
  <si>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</si>
  <si>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</si>
  <si>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</si>
  <si>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</si>
  <si>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</si>
  <si>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</si>
  <si>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</si>
  <si>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</si>
  <si>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</si>
  <si>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</si>
  <si>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</si>
  <si>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</si>
  <si>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</si>
  <si>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</si>
  <si>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</si>
  <si>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</si>
  <si>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</si>
  <si>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</si>
  <si>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</si>
  <si>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</si>
  <si>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</si>
  <si>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</si>
  <si>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</si>
  <si>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</si>
  <si>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</si>
  <si>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</si>
  <si>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</si>
  <si>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</si>
  <si>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</si>
  <si>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</si>
  <si>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</si>
  <si>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</si>
  <si>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</si>
  <si>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</si>
  <si>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</si>
  <si>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</si>
  <si>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</si>
  <si>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</si>
  <si>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</si>
  <si>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</si>
  <si>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</si>
  <si>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</si>
  <si>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</si>
  <si>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</si>
  <si>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</si>
  <si>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</si>
  <si>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</si>
  <si>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</si>
  <si>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</si>
  <si>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</si>
  <si>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</si>
  <si>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</si>
  <si>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</si>
  <si>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</si>
  <si>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</si>
  <si>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</si>
  <si>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</si>
  <si>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</si>
  <si>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</si>
  <si>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</si>
  <si>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</si>
  <si>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</si>
  <si>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</si>
  <si>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</si>
  <si>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</si>
  <si>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</si>
  <si>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</si>
  <si>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</si>
  <si>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</si>
  <si>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</si>
  <si>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</si>
  <si>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</si>
  <si>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</si>
  <si>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</si>
  <si>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</si>
  <si>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</si>
  <si>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</si>
  <si>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</si>
  <si>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</si>
  <si>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</si>
  <si>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</si>
  <si>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</si>
  <si>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</si>
  <si>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</si>
  <si>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</si>
  <si>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</si>
  <si>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</si>
  <si>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</si>
  <si>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</si>
  <si>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</si>
  <si>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</si>
  <si>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</si>
  <si>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</si>
  <si>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</si>
  <si>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</si>
  <si>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</si>
  <si>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</si>
  <si>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</si>
  <si>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</si>
  <si>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</si>
  <si>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</si>
  <si>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</si>
  <si>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</si>
  <si>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</si>
  <si>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</si>
  <si>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</si>
  <si>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</si>
  <si>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</si>
  <si>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</si>
  <si>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</si>
  <si>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</si>
  <si>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</si>
  <si>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</si>
  <si>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</si>
  <si>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</si>
  <si>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</si>
  <si>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</si>
  <si>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</si>
  <si>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</si>
  <si>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</si>
  <si>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</si>
  <si>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</si>
  <si>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</si>
  <si>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</si>
  <si>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</si>
  <si>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</si>
  <si>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</si>
  <si>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</si>
  <si>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</si>
  <si>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</si>
  <si>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</si>
  <si>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</si>
  <si>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</si>
  <si>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</si>
  <si>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</si>
  <si>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</si>
  <si>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</si>
  <si>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</si>
  <si>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</si>
  <si>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</si>
  <si>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</si>
  <si>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</si>
  <si>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</si>
  <si>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</si>
  <si>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</si>
  <si>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</si>
  <si>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</si>
  <si>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</si>
  <si>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</si>
  <si>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</si>
  <si>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</si>
  <si>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</si>
  <si>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</si>
  <si>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</si>
  <si>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</si>
  <si>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</si>
  <si>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</si>
  <si>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</si>
  <si>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</si>
  <si>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</si>
  <si>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</si>
  <si>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</si>
  <si>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</si>
  <si>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</si>
  <si>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</si>
  <si>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</si>
  <si>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</si>
  <si>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</si>
  <si>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</si>
  <si>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</si>
  <si>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</si>
  <si>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</si>
  <si>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</si>
  <si>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</si>
  <si>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</si>
  <si>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</si>
  <si>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</si>
  <si>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</si>
  <si>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</si>
  <si>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</si>
  <si>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</si>
  <si>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</si>
  <si>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</si>
  <si>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</si>
  <si>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</si>
  <si>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</si>
  <si>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</si>
  <si>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</si>
  <si>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</si>
  <si>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</si>
  <si>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</si>
  <si>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</si>
  <si>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</si>
  <si>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</si>
  <si>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</si>
  <si>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</si>
  <si>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</si>
  <si>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</si>
  <si>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</si>
  <si>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</si>
  <si>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</si>
  <si>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</si>
  <si>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</si>
  <si>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</si>
  <si>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</si>
  <si>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</si>
  <si>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</si>
  <si>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</si>
  <si>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</si>
  <si>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</si>
  <si>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</si>
  <si>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</si>
  <si>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</si>
  <si>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</si>
  <si>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</si>
  <si>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</si>
  <si>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</si>
  <si>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</si>
  <si>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</si>
  <si>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</si>
  <si>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</si>
  <si>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</si>
  <si>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</si>
  <si>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</si>
  <si>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</si>
  <si>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</si>
  <si>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</si>
  <si>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</si>
  <si>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</si>
  <si>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</si>
  <si>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</si>
  <si>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</si>
  <si>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</si>
  <si>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</si>
  <si>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</si>
  <si>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</si>
  <si>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</si>
  <si>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</si>
  <si>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</si>
  <si>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</si>
  <si>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</si>
  <si>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</si>
  <si>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</si>
  <si>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</si>
  <si>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</si>
  <si>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</si>
  <si>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</si>
  <si>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</si>
  <si>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</si>
  <si>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</si>
  <si>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</si>
  <si>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</si>
  <si>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</si>
  <si>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</si>
  <si>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</si>
  <si>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</si>
  <si>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</si>
  <si>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</si>
  <si>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</si>
  <si>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</si>
  <si>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</si>
  <si>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</si>
  <si>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</si>
  <si>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</si>
  <si>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</si>
  <si>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</si>
  <si>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</si>
  <si>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</si>
  <si>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</si>
  <si>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</si>
  <si>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</si>
  <si>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</si>
  <si>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</si>
  <si>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</si>
  <si>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</si>
  <si>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</si>
  <si>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</si>
  <si>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</si>
  <si>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</si>
  <si>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</si>
  <si>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</si>
  <si>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</si>
  <si>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</si>
  <si>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</si>
  <si>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</si>
  <si>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</si>
  <si>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</si>
  <si>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</si>
  <si>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</si>
  <si>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</si>
  <si>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</si>
  <si>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</si>
  <si>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</si>
  <si>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</si>
  <si>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</si>
  <si>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</si>
  <si>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</si>
  <si>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</si>
  <si>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</si>
  <si>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</si>
  <si>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</si>
  <si>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</si>
  <si>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</si>
  <si>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</si>
  <si>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</si>
  <si>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</si>
  <si>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</si>
  <si>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</si>
  <si>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</si>
  <si>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</si>
  <si>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</si>
  <si>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</si>
  <si>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</si>
  <si>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</si>
  <si>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</si>
  <si>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</si>
  <si>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</si>
  <si>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</si>
  <si>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</si>
  <si>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</si>
  <si>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</si>
  <si>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</si>
  <si>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</si>
  <si>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</si>
  <si>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</si>
  <si>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</si>
  <si>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</si>
  <si>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</si>
  <si>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</si>
  <si>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</si>
  <si>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</si>
  <si>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</si>
  <si>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</si>
  <si>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</si>
  <si>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</si>
  <si>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</si>
  <si>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</si>
  <si>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</si>
  <si>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</si>
  <si>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</si>
  <si>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</si>
  <si>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</si>
  <si>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</si>
  <si>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</si>
  <si>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</si>
  <si>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</si>
  <si>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</si>
  <si>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</si>
  <si>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</si>
  <si>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</si>
  <si>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</si>
  <si>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</si>
  <si>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</si>
  <si>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</si>
  <si>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</si>
  <si>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</si>
  <si>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</si>
  <si>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</si>
  <si>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</si>
  <si>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</si>
  <si>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</si>
  <si>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</si>
  <si>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</si>
  <si>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</si>
  <si>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</si>
  <si>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</si>
  <si>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</si>
  <si>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</si>
  <si>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</si>
  <si>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</si>
  <si>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</si>
  <si>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</si>
  <si>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</si>
  <si>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</si>
  <si>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</si>
  <si>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</si>
  <si>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</si>
  <si>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</si>
  <si>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</si>
  <si>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</si>
  <si>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</si>
  <si>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</si>
  <si>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</si>
  <si>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</si>
  <si>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</si>
  <si>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</si>
  <si>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</si>
  <si>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</si>
  <si>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</si>
  <si>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</si>
  <si>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</si>
  <si>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</si>
  <si>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</si>
  <si>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</si>
  <si>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</si>
  <si>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</si>
  <si>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</si>
  <si>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</si>
  <si>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</si>
  <si>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</si>
  <si>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</si>
  <si>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</si>
  <si>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</si>
  <si>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</si>
  <si>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</si>
  <si>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</si>
  <si>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</si>
  <si>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</si>
  <si>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</si>
  <si>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</si>
  <si>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</si>
  <si>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</si>
  <si>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</si>
  <si>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</si>
  <si>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</si>
  <si>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</si>
  <si>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</si>
  <si>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</si>
  <si>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</si>
  <si>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</si>
  <si>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</si>
  <si>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</si>
  <si>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</si>
  <si>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</si>
  <si>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</si>
  <si>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</si>
  <si>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</si>
  <si>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</si>
  <si>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</si>
  <si>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</si>
  <si>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</si>
  <si>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</si>
  <si>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</si>
  <si>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</si>
  <si>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</si>
  <si>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</si>
  <si>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</si>
  <si>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</si>
  <si>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</si>
  <si>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</si>
  <si>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</si>
  <si>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</si>
  <si>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</si>
  <si>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</si>
  <si>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</si>
  <si>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</si>
  <si>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</si>
  <si>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</si>
  <si>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</si>
  <si>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</si>
  <si>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</si>
  <si>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</si>
  <si>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</si>
  <si>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</si>
  <si>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</si>
  <si>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</si>
  <si>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</si>
  <si>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</si>
  <si>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</si>
  <si>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</si>
  <si>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</si>
  <si>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</si>
  <si>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</si>
  <si>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</si>
  <si>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</si>
  <si>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</si>
  <si>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</si>
  <si>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</si>
  <si>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</si>
  <si>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</si>
  <si>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</si>
  <si>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</si>
  <si>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</si>
  <si>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</si>
  <si>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</si>
  <si>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</si>
  <si>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</si>
  <si>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</si>
  <si>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</si>
  <si>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</si>
  <si>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</si>
  <si>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</si>
  <si>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</si>
  <si>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</si>
  <si>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</si>
  <si>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</si>
  <si>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</si>
  <si>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</si>
  <si>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</si>
  <si>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</si>
  <si>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</si>
  <si>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</si>
  <si>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</si>
  <si>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</si>
  <si>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</si>
  <si>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</si>
  <si>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</si>
  <si>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</si>
  <si>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</si>
  <si>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</si>
  <si>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</si>
  <si>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</si>
  <si>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</si>
  <si>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</si>
  <si>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</si>
  <si>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</si>
  <si>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</si>
  <si>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</si>
  <si>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</si>
  <si>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</si>
  <si>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</si>
  <si>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</si>
  <si>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</si>
  <si>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</si>
  <si>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</si>
  <si>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</si>
  <si>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</si>
  <si>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</si>
  <si>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</si>
  <si>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</si>
  <si>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</si>
  <si>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</si>
  <si>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</si>
  <si>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</si>
  <si>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</si>
  <si>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</si>
  <si>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</si>
  <si>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</si>
  <si>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</si>
  <si>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</si>
  <si>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</si>
  <si>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</si>
  <si>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</si>
  <si>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</si>
  <si>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</si>
  <si>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</si>
  <si>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</si>
  <si>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</si>
  <si>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</si>
  <si>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</si>
  <si>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</si>
  <si>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</si>
  <si>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</si>
  <si>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</si>
  <si>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</si>
  <si>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</si>
  <si>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</si>
  <si>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</si>
  <si>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</si>
  <si>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</si>
  <si>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</si>
  <si>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</si>
  <si>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</si>
  <si>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</si>
  <si>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</si>
  <si>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</si>
  <si>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</si>
  <si>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</si>
  <si>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</si>
  <si>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</si>
  <si>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</si>
  <si>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</si>
  <si>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</si>
  <si>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</si>
  <si>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</si>
  <si>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</si>
  <si>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</si>
  <si>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</si>
  <si>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</si>
  <si>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</si>
  <si>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</si>
  <si>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</si>
  <si>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</si>
  <si>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</si>
  <si>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</si>
  <si>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</si>
  <si>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</si>
  <si>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</si>
  <si>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</si>
  <si>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</si>
  <si>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</si>
  <si>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</si>
  <si>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</si>
  <si>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</si>
  <si>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</si>
  <si>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</si>
  <si>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</si>
  <si>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</si>
  <si>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</si>
  <si>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</si>
  <si>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</si>
  <si>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</si>
  <si>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</si>
  <si>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</si>
  <si>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</si>
  <si>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</si>
  <si>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</si>
  <si>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</si>
  <si>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</si>
  <si>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</si>
  <si>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</si>
  <si>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</si>
  <si>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</si>
  <si>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</si>
  <si>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</si>
  <si>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</si>
  <si>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</si>
  <si>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</si>
  <si>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</si>
  <si>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</si>
  <si>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</si>
  <si>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</si>
  <si>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</si>
  <si>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</si>
  <si>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</si>
  <si>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</si>
  <si>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</si>
  <si>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</si>
  <si>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</si>
  <si>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</si>
  <si>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</si>
  <si>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</si>
  <si>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</si>
  <si>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</si>
  <si>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</si>
  <si>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</si>
  <si>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</si>
  <si>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</si>
  <si>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</si>
  <si>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</si>
  <si>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</si>
  <si>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</si>
  <si>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</si>
  <si>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</si>
  <si>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</si>
  <si>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</si>
  <si>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</si>
  <si>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</si>
  <si>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</si>
  <si>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</si>
  <si>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</si>
  <si>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</si>
  <si>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</si>
  <si>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</si>
  <si>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</si>
  <si>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</si>
  <si>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</si>
  <si>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</si>
  <si>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</si>
  <si>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</si>
  <si>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</si>
  <si>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</si>
  <si>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</si>
  <si>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</si>
  <si>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</si>
  <si>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</si>
  <si>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</si>
  <si>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</si>
  <si>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</si>
  <si>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</si>
  <si>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</si>
  <si>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</si>
  <si>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</si>
  <si>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</si>
  <si>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</si>
  <si>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</si>
  <si>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</si>
  <si>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</si>
  <si>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</si>
  <si>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</si>
  <si>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</si>
  <si>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</si>
  <si>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</si>
  <si>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</si>
  <si>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</si>
  <si>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</si>
  <si>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</si>
  <si>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</si>
  <si>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</si>
  <si>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</si>
  <si>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</si>
  <si>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</si>
  <si>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</si>
  <si>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</si>
  <si>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</si>
  <si>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</si>
  <si>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</si>
  <si>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</si>
  <si>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</si>
  <si>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</si>
  <si>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</si>
  <si>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</si>
  <si>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</si>
  <si>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</si>
  <si>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</si>
  <si>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</si>
  <si>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</si>
  <si>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</si>
  <si>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</si>
  <si>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</si>
  <si>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</si>
  <si>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</si>
  <si>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</si>
  <si>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</si>
  <si>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</si>
  <si>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</si>
  <si>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</si>
  <si>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</si>
  <si>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</si>
  <si>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</si>
  <si>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</si>
  <si>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</si>
  <si>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</si>
  <si>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</si>
  <si>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</si>
  <si>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</si>
  <si>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</si>
  <si>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</si>
  <si>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</si>
  <si>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</si>
  <si>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</si>
  <si>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</si>
  <si>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</si>
  <si>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</si>
  <si>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</si>
  <si>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</si>
  <si>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</si>
  <si>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</si>
  <si>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</si>
  <si>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</si>
  <si>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</si>
  <si>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</si>
  <si>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</si>
  <si>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</si>
  <si>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</si>
  <si>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</si>
  <si>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</si>
  <si>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</si>
  <si>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</si>
  <si>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</si>
  <si>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</si>
  <si>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</si>
  <si>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</si>
  <si>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</si>
  <si>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</si>
  <si>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</si>
  <si>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</si>
  <si>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</si>
  <si>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</si>
  <si>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</si>
  <si>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</si>
  <si>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</si>
  <si>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</si>
  <si>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</si>
  <si>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</si>
  <si>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</si>
  <si>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</si>
  <si>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</si>
  <si>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</si>
  <si>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</si>
  <si>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</si>
  <si>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</si>
  <si>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</si>
  <si>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</si>
  <si>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</si>
  <si>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</si>
  <si>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</si>
  <si>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</si>
  <si>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</si>
  <si>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</si>
  <si>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</si>
  <si>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</si>
  <si>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</si>
  <si>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</si>
  <si>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</si>
  <si>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</si>
  <si>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</si>
  <si>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</si>
  <si>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</si>
  <si>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</si>
  <si>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</si>
  <si>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</si>
  <si>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</si>
  <si>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</si>
  <si>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</si>
  <si>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</si>
  <si>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</si>
  <si>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</si>
  <si>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</si>
  <si>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</si>
  <si>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</si>
  <si>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</si>
  <si>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</si>
  <si>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</si>
  <si>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</si>
  <si>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</si>
  <si>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</si>
  <si>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</si>
  <si>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</si>
  <si>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</si>
  <si>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</si>
  <si>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</si>
  <si>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</si>
  <si>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</si>
  <si>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</si>
  <si>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</si>
  <si>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</si>
  <si>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</si>
  <si>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</si>
  <si>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</si>
  <si>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</si>
  <si>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</si>
  <si>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</si>
  <si>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</si>
  <si>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</si>
  <si>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</si>
  <si>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</si>
  <si>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</si>
  <si>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</si>
  <si>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</si>
  <si>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</si>
  <si>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</si>
  <si>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</si>
  <si>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</si>
  <si>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</si>
  <si>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</si>
  <si>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</si>
  <si>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</si>
  <si>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</si>
  <si>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</si>
  <si>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</si>
  <si>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</si>
  <si>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</si>
  <si>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</si>
  <si>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</si>
  <si>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</si>
  <si>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</si>
  <si>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</si>
  <si>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</si>
  <si>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</si>
  <si>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</si>
  <si>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</si>
  <si>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</si>
  <si>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</si>
  <si>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</si>
  <si>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</si>
  <si>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</si>
  <si>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</si>
  <si>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</si>
  <si>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</si>
  <si>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</si>
  <si>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</si>
  <si>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</si>
  <si>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</si>
  <si>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</si>
  <si>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</si>
  <si>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</si>
  <si>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</si>
  <si>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</si>
  <si>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</si>
  <si>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</si>
  <si>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</si>
  <si>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</si>
  <si>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</si>
  <si>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</si>
  <si>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</si>
  <si>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</si>
  <si>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</si>
  <si>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</si>
  <si>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</si>
  <si>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</si>
  <si>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</si>
  <si>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</si>
  <si>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</si>
  <si>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</si>
  <si>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</si>
  <si>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</si>
  <si>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</si>
  <si>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</si>
  <si>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</si>
  <si>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</si>
  <si>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</si>
  <si>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</si>
  <si>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</si>
  <si>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</si>
  <si>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</si>
  <si>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</si>
  <si>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</si>
  <si>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</si>
  <si>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</si>
  <si>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</si>
  <si>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</si>
  <si>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</si>
  <si>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</si>
  <si>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</si>
  <si>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</si>
  <si>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</si>
  <si>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</si>
  <si>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</si>
  <si>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</si>
  <si>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</si>
  <si>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</si>
  <si>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</si>
  <si>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</si>
  <si>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</si>
  <si>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</si>
  <si>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</si>
  <si>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</si>
  <si>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</si>
  <si>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</si>
  <si>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</si>
  <si>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</si>
  <si>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</si>
  <si>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</si>
  <si>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</si>
  <si>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</si>
  <si>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</si>
  <si>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</si>
  <si>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</si>
  <si>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</si>
  <si>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</si>
  <si>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</si>
  <si>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</si>
  <si>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</si>
  <si>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</si>
  <si>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</si>
  <si>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</si>
  <si>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</si>
  <si>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</si>
  <si>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</si>
  <si>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</si>
  <si>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</si>
  <si>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</si>
  <si>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</si>
  <si>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</si>
  <si>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</si>
  <si>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</si>
  <si>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</si>
  <si>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</si>
  <si>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</si>
  <si>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</si>
  <si>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</si>
  <si>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</si>
  <si>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</si>
  <si>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</si>
  <si>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</si>
  <si>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</si>
  <si>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</si>
  <si>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</si>
  <si>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</si>
  <si>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</si>
  <si>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</si>
  <si>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</si>
  <si>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</si>
  <si>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</si>
  <si>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</si>
  <si>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</si>
  <si>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</si>
  <si>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</si>
  <si>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</si>
  <si>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</si>
  <si>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</si>
  <si>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</si>
  <si>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</si>
  <si>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</si>
  <si>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</si>
  <si>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</si>
  <si>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</si>
  <si>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</si>
  <si>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</si>
  <si>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</si>
  <si>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</si>
  <si>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</si>
  <si>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</si>
  <si>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</si>
  <si>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</si>
  <si>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</si>
  <si>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</si>
  <si>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</si>
  <si>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</si>
  <si>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</si>
  <si>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</si>
  <si>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</si>
  <si>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</si>
  <si>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</si>
  <si>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</si>
  <si>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</si>
  <si>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</si>
  <si>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</si>
  <si>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</si>
  <si>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</si>
  <si>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</si>
  <si>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</si>
  <si>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</si>
  <si>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</si>
  <si>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</si>
  <si>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</si>
  <si>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</si>
  <si>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</si>
  <si>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</si>
  <si>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</si>
  <si>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</si>
  <si>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</si>
  <si>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</si>
  <si>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</si>
  <si>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</si>
  <si>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</si>
  <si>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</si>
  <si>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</si>
  <si>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</si>
  <si>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</si>
  <si>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</si>
  <si>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</si>
  <si>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</si>
  <si>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</si>
  <si>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</si>
  <si>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</si>
  <si>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</si>
  <si>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</si>
  <si>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</si>
  <si>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</si>
  <si>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</si>
  <si>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</si>
  <si>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</si>
  <si>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</si>
  <si>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</si>
  <si>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</si>
  <si>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</si>
  <si>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</si>
  <si>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</si>
  <si>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</si>
  <si>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</si>
  <si>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</si>
  <si>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</si>
  <si>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</si>
  <si>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</si>
  <si>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</si>
  <si>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</si>
  <si>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</si>
  <si>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</si>
  <si>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</si>
  <si>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</si>
  <si>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</si>
  <si>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</si>
  <si>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</si>
  <si>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</si>
  <si>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</si>
  <si>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</si>
  <si>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</si>
  <si>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</si>
  <si>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</si>
  <si>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</si>
  <si>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</si>
  <si>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</si>
  <si>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</si>
  <si>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</si>
  <si>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</si>
  <si>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</si>
  <si>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</si>
  <si>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</si>
  <si>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</si>
  <si>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</si>
  <si>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</si>
  <si>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</si>
  <si>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</si>
  <si>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</si>
  <si>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</si>
  <si>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</si>
  <si>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</si>
  <si>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</si>
  <si>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</si>
  <si>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</si>
  <si>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</si>
  <si>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</si>
  <si>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</si>
  <si>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</si>
  <si>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</si>
  <si>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</si>
  <si>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</si>
  <si>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</si>
  <si>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</si>
  <si>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</si>
  <si>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</si>
  <si>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</si>
  <si>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</si>
  <si>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</si>
  <si>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</si>
  <si>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</si>
  <si>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</si>
  <si>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</si>
  <si>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</si>
  <si>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</si>
  <si>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</si>
  <si>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</si>
  <si>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</si>
  <si>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</si>
  <si>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</si>
  <si>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</si>
  <si>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</si>
  <si>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</si>
  <si>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</si>
  <si>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</si>
  <si>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</si>
  <si>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</si>
  <si>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</si>
  <si>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</si>
  <si>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</si>
  <si>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</si>
  <si>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</si>
  <si>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</si>
  <si>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</si>
  <si>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</si>
  <si>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</si>
  <si>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</si>
  <si>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</si>
  <si>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</si>
  <si>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</si>
  <si>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</si>
  <si>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</si>
  <si>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</si>
  <si>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</si>
  <si>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</si>
  <si>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</si>
  <si>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</si>
  <si>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</si>
  <si>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</si>
  <si>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</si>
  <si>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</si>
  <si>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</si>
  <si>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</si>
  <si>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</si>
  <si>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</si>
  <si>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</si>
  <si>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</si>
  <si>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</si>
  <si>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</si>
  <si>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</si>
  <si>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</si>
  <si>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</si>
  <si>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</si>
  <si>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</si>
  <si>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</si>
  <si>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</si>
  <si>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</si>
  <si>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</si>
  <si>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</si>
  <si>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</si>
  <si>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</si>
  <si>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</si>
  <si>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</si>
  <si>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</si>
  <si>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</si>
  <si>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</si>
  <si>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</si>
  <si>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</si>
  <si>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</si>
  <si>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</si>
  <si>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</si>
  <si>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</si>
  <si>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</si>
  <si>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</si>
  <si>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</si>
  <si>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</si>
  <si>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</si>
  <si>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</si>
  <si>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</si>
  <si>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</si>
  <si>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</si>
  <si>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</si>
  <si>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</si>
  <si>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</si>
  <si>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</si>
  <si>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</si>
  <si>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</si>
  <si>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</si>
  <si>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</si>
  <si>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</si>
  <si>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</si>
  <si>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</si>
  <si>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</si>
  <si>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</si>
  <si>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</si>
  <si>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</si>
  <si>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</si>
  <si>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</si>
  <si>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</si>
  <si>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</si>
  <si>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</si>
  <si>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</si>
  <si>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</si>
  <si>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</si>
  <si>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</si>
  <si>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</si>
  <si>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</si>
  <si>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</si>
  <si>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</si>
  <si>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</si>
  <si>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</si>
  <si>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</si>
  <si>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</si>
  <si>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</si>
  <si>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</si>
  <si>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</si>
  <si>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</si>
  <si>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</si>
  <si>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</si>
  <si>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</si>
  <si>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</si>
  <si>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</si>
  <si>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</si>
  <si>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</si>
  <si>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</si>
  <si>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</si>
  <si>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</si>
  <si>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</si>
  <si>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</si>
  <si>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</si>
  <si>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</si>
  <si>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</si>
  <si>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</si>
  <si>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</si>
  <si>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</si>
  <si>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</si>
  <si>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</si>
  <si>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</si>
  <si>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</si>
  <si>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</si>
  <si>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</si>
  <si>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</si>
  <si>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</si>
  <si>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</si>
  <si>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</si>
  <si>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</si>
  <si>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</si>
  <si>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</si>
  <si>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</si>
  <si>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</si>
  <si>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</si>
  <si>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</si>
  <si>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</si>
  <si>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</si>
  <si>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</si>
  <si>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</si>
  <si>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</si>
  <si>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</si>
  <si>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</si>
  <si>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</si>
  <si>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</si>
  <si>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</si>
  <si>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</si>
  <si>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</si>
  <si>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</si>
  <si>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</si>
  <si>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</si>
  <si>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</si>
  <si>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</si>
  <si>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</si>
  <si>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</si>
  <si>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</si>
  <si>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</si>
  <si>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</si>
  <si>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</si>
  <si>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</si>
  <si>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</si>
  <si>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</si>
  <si>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</si>
  <si>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</si>
  <si>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</si>
  <si>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</si>
  <si>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</si>
  <si>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</si>
  <si>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</si>
  <si>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</si>
  <si>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</si>
  <si>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</si>
  <si>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</si>
  <si>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</si>
  <si>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</si>
  <si>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</si>
  <si>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</si>
  <si>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</si>
  <si>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</si>
  <si>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</si>
  <si>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</si>
  <si>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</si>
  <si>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</si>
  <si>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</si>
  <si>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</si>
  <si>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</si>
  <si>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</si>
  <si>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</si>
  <si>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</si>
  <si>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</si>
  <si>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</si>
  <si>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</si>
  <si>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</si>
  <si>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</si>
  <si>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</si>
  <si>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</si>
  <si>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</si>
  <si>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</si>
  <si>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</si>
  <si>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</si>
  <si>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</si>
  <si>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</si>
  <si>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</si>
  <si>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</si>
  <si>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</si>
  <si>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</si>
  <si>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</si>
  <si>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</si>
  <si>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</si>
  <si>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</si>
  <si>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</si>
  <si>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</si>
  <si>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</si>
  <si>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</si>
  <si>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</si>
  <si>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</si>
  <si>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</si>
  <si>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</si>
  <si>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</si>
  <si>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</si>
  <si>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</si>
  <si>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</si>
  <si>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</si>
  <si>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</si>
  <si>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</si>
  <si>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</si>
  <si>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</si>
  <si>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</si>
  <si>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</si>
  <si>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</si>
  <si>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</si>
  <si>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</si>
  <si>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</si>
  <si>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</si>
  <si>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</si>
  <si>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</si>
  <si>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</si>
  <si>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</si>
  <si>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</si>
  <si>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</si>
  <si>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</si>
  <si>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</si>
  <si>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</si>
  <si>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</si>
  <si>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</si>
  <si>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</si>
  <si>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</si>
  <si>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</si>
  <si>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</si>
  <si>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</si>
  <si>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</si>
  <si>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</si>
  <si>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</si>
  <si>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</si>
  <si>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</si>
  <si>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</si>
  <si>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</si>
  <si>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</si>
  <si>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</si>
  <si>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</si>
  <si>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</si>
  <si>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</si>
  <si>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</si>
  <si>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</si>
  <si>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</si>
  <si>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</si>
  <si>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</si>
  <si>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</si>
  <si>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</si>
  <si>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</si>
  <si>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</si>
  <si>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</si>
  <si>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</si>
  <si>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</si>
  <si>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</si>
  <si>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</si>
  <si>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</si>
  <si>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</si>
  <si>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</si>
  <si>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</si>
  <si>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</si>
  <si>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</si>
  <si>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</si>
  <si>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</si>
  <si>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</si>
  <si>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</si>
  <si>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</si>
  <si>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</si>
  <si>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</si>
  <si>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</si>
  <si>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</si>
  <si>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</si>
  <si>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</si>
  <si>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</si>
  <si>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</si>
  <si>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</si>
  <si>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</si>
  <si>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</si>
  <si>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</si>
  <si>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</si>
  <si>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</si>
  <si>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</si>
  <si>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</si>
  <si>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</si>
  <si>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</si>
  <si>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</si>
  <si>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</si>
  <si>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</si>
  <si>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</si>
  <si>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</si>
  <si>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</si>
  <si>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</si>
  <si>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</si>
  <si>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</si>
  <si>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</si>
  <si>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</si>
  <si>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</si>
  <si>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</si>
  <si>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</si>
  <si>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</si>
  <si>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</si>
  <si>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</si>
  <si>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</si>
  <si>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</si>
  <si>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</si>
  <si>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</si>
  <si>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</si>
  <si>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</si>
  <si>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</si>
  <si>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</si>
  <si>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</si>
  <si>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</si>
  <si>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</si>
  <si>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</si>
  <si>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</si>
  <si>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</si>
  <si>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</si>
  <si>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</si>
  <si>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</si>
  <si>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</si>
  <si>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</si>
  <si>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</si>
  <si>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</si>
  <si>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</si>
  <si>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</si>
  <si>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</si>
  <si>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</si>
  <si>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</si>
  <si>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</si>
  <si>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</si>
  <si>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</si>
  <si>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</si>
  <si>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</si>
  <si>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</si>
  <si>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</si>
  <si>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</si>
  <si>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</si>
  <si>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</si>
  <si>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</si>
  <si>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</si>
  <si>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</si>
  <si>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</si>
  <si>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</si>
  <si>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</si>
  <si>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</si>
  <si>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</si>
  <si>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</si>
  <si>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</si>
  <si>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</si>
  <si>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</si>
  <si>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</si>
  <si>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</si>
  <si>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</si>
  <si>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</si>
  <si>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</si>
  <si>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</si>
  <si>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</si>
  <si>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</si>
  <si>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</si>
  <si>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</si>
  <si>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</si>
  <si>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</si>
  <si>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</si>
  <si>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</si>
  <si>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</si>
  <si>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</si>
  <si>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</si>
  <si>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</si>
  <si>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</si>
  <si>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</si>
  <si>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</si>
  <si>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</si>
  <si>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</si>
  <si>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</si>
  <si>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</si>
  <si>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</si>
  <si>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</si>
  <si>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</si>
  <si>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</si>
  <si>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</si>
  <si>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</si>
  <si>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</si>
  <si>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</si>
  <si>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</si>
  <si>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</si>
  <si>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</si>
  <si>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</si>
  <si>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</si>
  <si>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</si>
  <si>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</si>
  <si>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</si>
  <si>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</si>
  <si>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</si>
  <si>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</si>
  <si>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</si>
  <si>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</si>
  <si>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</si>
  <si>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</si>
  <si>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</si>
  <si>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</si>
  <si>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</si>
  <si>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</si>
  <si>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</si>
  <si>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</si>
  <si>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</si>
  <si>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</si>
  <si>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</si>
  <si>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</si>
  <si>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</si>
  <si>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</si>
  <si>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</si>
  <si>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</si>
  <si>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</si>
  <si>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</si>
  <si>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</si>
  <si>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</si>
  <si>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</si>
  <si>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</si>
  <si>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</si>
  <si>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</si>
  <si>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</si>
  <si>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</si>
  <si>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</si>
  <si>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</si>
  <si>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</si>
  <si>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</si>
  <si>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</si>
  <si>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</si>
  <si>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</si>
  <si>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</si>
  <si>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</si>
  <si>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</si>
  <si>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</si>
  <si>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</si>
  <si>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</si>
  <si>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</si>
  <si>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</si>
  <si>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</si>
  <si>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</si>
  <si>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</si>
  <si>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</si>
  <si>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</si>
  <si>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</si>
  <si>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</si>
  <si>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</si>
  <si>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</si>
  <si>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</si>
  <si>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</si>
  <si>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</si>
  <si>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</si>
  <si>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</si>
  <si>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</si>
  <si>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</si>
  <si>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</si>
  <si>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</si>
  <si>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</si>
  <si>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</si>
  <si>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</si>
  <si>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</si>
  <si>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</si>
  <si>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</si>
  <si>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</si>
  <si>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</si>
  <si>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</si>
  <si>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</si>
  <si>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</si>
  <si>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</si>
  <si>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</si>
  <si>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</si>
  <si>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</si>
  <si>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</si>
  <si>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</si>
  <si>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</si>
  <si>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</si>
  <si>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</si>
  <si>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</si>
  <si>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</si>
  <si>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</si>
  <si>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</si>
  <si>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</si>
  <si>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</si>
  <si>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</si>
  <si>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</si>
  <si>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</si>
  <si>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</si>
  <si>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</si>
  <si>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</si>
  <si>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</si>
  <si>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</si>
  <si>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</si>
  <si>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</si>
  <si>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</si>
  <si>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</si>
  <si>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</si>
  <si>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</si>
  <si>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</si>
  <si>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</si>
  <si>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</si>
  <si>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</si>
  <si>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</si>
  <si>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</si>
  <si>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</si>
  <si>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</si>
  <si>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</si>
  <si>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</si>
  <si>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</si>
  <si>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</si>
  <si>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</si>
  <si>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</si>
  <si>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</si>
  <si>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</si>
  <si>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</si>
  <si>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</si>
  <si>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</si>
  <si>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</si>
  <si>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</si>
  <si>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</si>
  <si>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</si>
  <si>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</si>
  <si>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</si>
  <si>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</si>
  <si>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</si>
  <si>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</si>
  <si>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</si>
  <si>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</si>
  <si>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</si>
  <si>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</si>
  <si>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</si>
  <si>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</si>
  <si>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</si>
  <si>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</si>
  <si>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</si>
  <si>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</si>
  <si>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</si>
  <si>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</si>
  <si>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</si>
  <si>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</si>
  <si>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</si>
  <si>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</si>
  <si>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</si>
  <si>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</si>
  <si>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</si>
  <si>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</si>
  <si>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</si>
  <si>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</si>
  <si>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</si>
  <si>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</si>
  <si>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</si>
  <si>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</si>
  <si>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</si>
  <si>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</si>
  <si>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</si>
  <si>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</si>
  <si>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</si>
  <si>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</si>
  <si>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</si>
  <si>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</si>
  <si>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</si>
  <si>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</si>
  <si>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</si>
  <si>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</si>
  <si>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</si>
  <si>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</si>
  <si>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</si>
  <si>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</si>
  <si>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</si>
  <si>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</si>
  <si>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</si>
  <si>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</si>
  <si>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</si>
  <si>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</si>
  <si>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</si>
  <si>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</si>
  <si>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</si>
  <si>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</si>
  <si>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</si>
  <si>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</si>
  <si>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</si>
  <si>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</si>
  <si>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</si>
  <si>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</si>
  <si>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</si>
  <si>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</si>
  <si>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</si>
  <si>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</si>
  <si>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</si>
  <si>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</si>
  <si>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</si>
  <si>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</si>
  <si>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</si>
  <si>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</si>
  <si>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</si>
  <si>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</si>
  <si>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</si>
  <si>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</si>
  <si>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</si>
  <si>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</si>
  <si>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</si>
  <si>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</si>
  <si>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</si>
  <si>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</si>
  <si>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</si>
  <si>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</si>
  <si>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</si>
  <si>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</si>
  <si>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</si>
  <si>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</si>
  <si>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</si>
  <si>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</si>
  <si>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</si>
  <si>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</si>
  <si>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</si>
  <si>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</si>
  <si>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</si>
  <si>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</si>
  <si>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</si>
  <si>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</si>
  <si>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</si>
  <si>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</si>
  <si>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</si>
  <si>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</si>
  <si>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</si>
  <si>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</si>
  <si>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</si>
  <si>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</si>
  <si>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</si>
  <si>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</si>
  <si>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</si>
  <si>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</si>
  <si>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</si>
  <si>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</si>
  <si>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</si>
  <si>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</si>
  <si>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</si>
  <si>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</si>
  <si>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</si>
  <si>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</si>
  <si>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</si>
  <si>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</si>
  <si>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</si>
  <si>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</si>
  <si>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</si>
  <si>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</si>
  <si>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</si>
  <si>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</si>
  <si>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</si>
  <si>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</si>
  <si>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</si>
  <si>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</si>
  <si>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</si>
  <si>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</si>
  <si>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</si>
  <si>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</si>
  <si>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</si>
  <si>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</si>
  <si>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</si>
  <si>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</si>
  <si>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</si>
  <si>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</si>
  <si>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</si>
  <si>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</si>
  <si>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</si>
  <si>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</si>
  <si>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</si>
  <si>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</si>
  <si>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</si>
  <si>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</si>
  <si>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</si>
  <si>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</si>
  <si>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</si>
  <si>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</si>
  <si>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</si>
  <si>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</si>
  <si>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</si>
  <si>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</si>
  <si>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</si>
  <si>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</si>
  <si>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</si>
  <si>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</si>
  <si>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</si>
  <si>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</si>
  <si>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</si>
  <si>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</si>
  <si>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</si>
  <si>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</si>
  <si>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</si>
  <si>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</si>
  <si>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</si>
  <si>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</si>
  <si>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</si>
  <si>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</si>
  <si>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</si>
  <si>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</si>
  <si>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</si>
  <si>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</si>
  <si>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</si>
  <si>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</si>
  <si>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</si>
  <si>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</si>
  <si>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</si>
  <si>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</si>
  <si>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</si>
  <si>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</si>
  <si>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</si>
  <si>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</si>
  <si>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</si>
  <si>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</si>
  <si>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</si>
  <si>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</si>
  <si>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</si>
  <si>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</si>
  <si>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</si>
  <si>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</si>
  <si>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</si>
  <si>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</si>
  <si>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</si>
  <si>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</si>
  <si>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</si>
  <si>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</si>
  <si>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</si>
  <si>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</si>
  <si>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</si>
  <si>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</si>
  <si>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</si>
  <si>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</si>
  <si>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</si>
  <si>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</si>
  <si>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</si>
  <si>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</si>
  <si>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</si>
  <si>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</si>
  <si>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</si>
  <si>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</si>
  <si>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</si>
  <si>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</si>
  <si>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</si>
  <si>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</si>
  <si>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</si>
  <si>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</si>
  <si>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</si>
  <si>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</si>
  <si>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</si>
  <si>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</si>
  <si>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</si>
  <si>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</si>
  <si>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</si>
  <si>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</si>
  <si>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</si>
  <si>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</si>
  <si>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</si>
  <si>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</si>
  <si>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</si>
  <si>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</si>
  <si>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</si>
  <si>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</si>
  <si>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</si>
  <si>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</si>
  <si>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</si>
  <si>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</si>
  <si>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</si>
  <si>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</si>
  <si>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</si>
  <si>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</si>
  <si>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</si>
  <si>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</si>
  <si>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</si>
  <si>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</si>
  <si>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</si>
  <si>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</si>
  <si>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</si>
  <si>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</si>
  <si>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</si>
  <si>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</si>
  <si>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</si>
  <si>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</si>
  <si>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</si>
  <si>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</si>
  <si>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</si>
  <si>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</si>
  <si>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</si>
  <si>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</si>
  <si>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</si>
  <si>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</si>
  <si>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</si>
  <si>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</si>
  <si>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</si>
  <si>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</si>
  <si>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</si>
  <si>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</si>
  <si>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</si>
  <si>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</si>
  <si>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</si>
  <si>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</si>
  <si>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</si>
  <si>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</si>
  <si>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</si>
  <si>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</si>
  <si>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</si>
  <si>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</si>
  <si>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</si>
  <si>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</si>
  <si>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</si>
  <si>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</si>
  <si>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</si>
  <si>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</si>
  <si>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</si>
  <si>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</si>
  <si>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</si>
  <si>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</si>
  <si>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</si>
  <si>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</si>
  <si>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</si>
  <si>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</si>
  <si>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</si>
  <si>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</si>
  <si>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</si>
  <si>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</si>
  <si>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</si>
  <si>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</si>
  <si>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</si>
  <si>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</si>
  <si>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</si>
  <si>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</si>
  <si>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</si>
  <si>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</si>
  <si>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</si>
  <si>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</si>
  <si>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</si>
  <si>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</si>
  <si>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</si>
  <si>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</si>
  <si>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</si>
  <si>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</si>
  <si>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</si>
  <si>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</si>
  <si>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</si>
  <si>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</si>
  <si>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</si>
  <si>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</si>
  <si>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</si>
  <si>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</si>
  <si>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</si>
  <si>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</si>
  <si>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</si>
  <si>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</si>
  <si>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</si>
  <si>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</si>
  <si>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</si>
  <si>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</si>
  <si>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</si>
  <si>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</si>
  <si>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</si>
  <si>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</si>
  <si>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</si>
  <si>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</si>
  <si>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</si>
  <si>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</si>
  <si>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</si>
  <si>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</si>
  <si>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</si>
  <si>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</si>
  <si>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</si>
  <si>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</si>
  <si>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</si>
  <si>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</si>
  <si>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</si>
  <si>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</si>
  <si>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</si>
  <si>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</si>
  <si>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</si>
  <si>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</si>
  <si>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</si>
  <si>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</si>
  <si>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</si>
  <si>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</si>
  <si>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</si>
  <si>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</si>
  <si>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</si>
  <si>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</si>
  <si>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</si>
  <si>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</si>
  <si>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</si>
  <si>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</si>
  <si>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</si>
  <si>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</si>
  <si>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</si>
  <si>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</si>
  <si>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</si>
  <si>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</si>
  <si>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</si>
  <si>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</si>
  <si>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</si>
  <si>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</si>
  <si>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</si>
  <si>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</si>
  <si>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</si>
  <si>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</si>
  <si>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</si>
  <si>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</si>
  <si>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</si>
  <si>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</si>
  <si>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</si>
  <si>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</si>
  <si>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</si>
  <si>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</si>
  <si>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</si>
  <si>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</si>
  <si>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</si>
  <si>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</si>
  <si>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</si>
  <si>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</si>
  <si>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</si>
  <si>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</si>
  <si>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</si>
  <si>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</si>
  <si>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</si>
  <si>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</si>
  <si>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</si>
  <si>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</si>
  <si>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</si>
  <si>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</si>
  <si>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</si>
  <si>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</si>
  <si>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</si>
  <si>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</si>
  <si>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</si>
  <si>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</si>
  <si>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</si>
  <si>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</si>
  <si>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</si>
  <si>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</si>
  <si>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</si>
  <si>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</si>
  <si>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</si>
  <si>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</si>
  <si>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</si>
  <si>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</si>
  <si>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</si>
  <si>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</si>
  <si>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</si>
  <si>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</si>
  <si>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</si>
  <si>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</si>
  <si>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</si>
  <si>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</si>
  <si>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</si>
  <si>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</si>
  <si>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</si>
  <si>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</si>
  <si>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</si>
  <si>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</si>
  <si>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</si>
  <si>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</si>
  <si>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</si>
  <si>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</si>
  <si>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</si>
  <si>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</si>
  <si>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</si>
  <si>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</si>
  <si>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</si>
  <si>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</si>
  <si>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</si>
  <si>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</si>
  <si>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</si>
  <si>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</si>
  <si>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</si>
  <si>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</si>
  <si>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</si>
  <si>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</si>
  <si>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</si>
  <si>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</si>
  <si>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</si>
  <si>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</si>
  <si>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</si>
  <si>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</si>
  <si>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</si>
  <si>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</si>
  <si>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</si>
  <si>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</si>
  <si>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</si>
  <si>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</si>
  <si>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</si>
  <si>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</si>
  <si>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</si>
  <si>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</si>
  <si>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</si>
  <si>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</si>
  <si>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</si>
  <si>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</si>
  <si>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</si>
  <si>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</si>
  <si>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</si>
  <si>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</si>
  <si>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</si>
  <si>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</si>
  <si>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</si>
  <si>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</si>
  <si>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</si>
  <si>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</si>
  <si>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</si>
  <si>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</si>
  <si>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</si>
  <si>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</si>
  <si>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</si>
  <si>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</si>
  <si>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</si>
  <si>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</si>
  <si>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</si>
  <si>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</si>
  <si>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</si>
  <si>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</si>
  <si>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</si>
  <si>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</si>
  <si>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</si>
  <si>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</si>
  <si>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</si>
  <si>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</si>
  <si>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</si>
  <si>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</si>
  <si>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</si>
  <si>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</si>
  <si>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</si>
  <si>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</si>
  <si>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</si>
  <si>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</si>
  <si>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</si>
  <si>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</si>
  <si>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</si>
  <si>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</si>
  <si>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</si>
  <si>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</si>
  <si>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</si>
  <si>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</si>
  <si>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</si>
  <si>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</si>
  <si>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</si>
  <si>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</si>
  <si>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</si>
  <si>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</si>
  <si>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</si>
  <si>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</si>
  <si>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</si>
  <si>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</si>
  <si>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</si>
  <si>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</si>
  <si>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</si>
  <si>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</si>
  <si>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</si>
  <si>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</si>
  <si>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</si>
  <si>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</si>
  <si>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</si>
  <si>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</si>
  <si>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</si>
  <si>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</si>
  <si>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</si>
  <si>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</si>
  <si>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</si>
  <si>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</si>
  <si>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</si>
  <si>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</si>
  <si>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</si>
  <si>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</si>
  <si>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</si>
  <si>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</si>
  <si>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</si>
  <si>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</si>
  <si>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</si>
  <si>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</si>
  <si>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</si>
  <si>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</si>
  <si>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</si>
  <si>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</si>
  <si>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</si>
  <si>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</si>
  <si>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</si>
  <si>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</si>
  <si>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</si>
  <si>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</si>
  <si>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</si>
  <si>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</si>
  <si>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</si>
  <si>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</si>
  <si>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</si>
  <si>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</si>
  <si>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</si>
  <si>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</si>
  <si>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</si>
  <si>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</si>
  <si>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</si>
  <si>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</si>
  <si>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</si>
  <si>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</si>
  <si>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</si>
  <si>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</si>
  <si>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</si>
  <si>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</si>
  <si>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</si>
  <si>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</si>
  <si>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</si>
  <si>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</si>
  <si>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</si>
  <si>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</si>
  <si>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</si>
  <si>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</si>
  <si>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</si>
  <si>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</si>
  <si>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</si>
  <si>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</si>
  <si>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</si>
  <si>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</si>
  <si>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</si>
  <si>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</si>
  <si>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</si>
  <si>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</si>
  <si>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</si>
  <si>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</si>
  <si>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</si>
  <si>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</si>
  <si>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</si>
  <si>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</si>
  <si>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</si>
  <si>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</si>
  <si>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</si>
  <si>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</si>
  <si>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</si>
  <si>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</si>
  <si>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</si>
  <si>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</si>
  <si>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</si>
  <si>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</si>
  <si>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</si>
  <si>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</si>
  <si>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</si>
  <si>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</si>
  <si>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</si>
  <si>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</si>
  <si>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</si>
  <si>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</si>
  <si>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</si>
  <si>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</si>
  <si>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</si>
  <si>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</si>
  <si>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</si>
  <si>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</si>
  <si>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</si>
  <si>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</si>
  <si>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</si>
  <si>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</si>
  <si>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</si>
  <si>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</si>
  <si>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</si>
  <si>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</si>
  <si>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</si>
  <si>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</si>
  <si>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</si>
  <si>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</si>
  <si>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</si>
  <si>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</si>
  <si>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</si>
  <si>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</si>
  <si>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</si>
  <si>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</si>
  <si>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</si>
  <si>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</si>
  <si>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</si>
  <si>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</si>
  <si>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</si>
  <si>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</si>
  <si>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</si>
  <si>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</si>
  <si>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</si>
  <si>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</si>
  <si>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</si>
  <si>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</si>
  <si>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</si>
  <si>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</si>
  <si>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</si>
  <si>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</si>
  <si>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</si>
  <si>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</si>
  <si>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</si>
  <si>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</si>
  <si>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</si>
  <si>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</si>
  <si>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</si>
  <si>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</si>
  <si>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</si>
  <si>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</si>
  <si>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</si>
  <si>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</si>
  <si>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</si>
  <si>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</si>
  <si>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</si>
  <si>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</si>
  <si>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</si>
  <si>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</si>
  <si>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</si>
  <si>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</si>
  <si>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</si>
  <si>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</si>
  <si>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</si>
  <si>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</si>
  <si>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</si>
  <si>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</si>
  <si>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</si>
  <si>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</si>
  <si>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</si>
  <si>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</si>
  <si>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</si>
  <si>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</si>
  <si>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</si>
  <si>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</si>
  <si>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</si>
  <si>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</si>
  <si>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</si>
  <si>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</si>
  <si>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</si>
  <si>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</si>
  <si>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</si>
  <si>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</si>
  <si>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</si>
  <si>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</si>
  <si>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</si>
  <si>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</si>
  <si>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</si>
  <si>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</si>
  <si>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</si>
  <si>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</si>
  <si>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</si>
  <si>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</si>
  <si>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</si>
  <si>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</si>
  <si>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</si>
  <si>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</si>
  <si>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</si>
  <si>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</si>
  <si>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</si>
  <si>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</si>
  <si>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</si>
  <si>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</si>
  <si>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</si>
  <si>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</si>
  <si>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</si>
  <si>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</si>
  <si>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</si>
  <si>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</si>
  <si>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</si>
  <si>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</si>
  <si>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</si>
  <si>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</si>
  <si>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</si>
  <si>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</si>
  <si>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</si>
  <si>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</si>
  <si>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</si>
  <si>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</si>
  <si>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</si>
  <si>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</si>
  <si>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</si>
  <si>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</si>
  <si>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</si>
  <si>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</si>
  <si>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</si>
  <si>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</si>
  <si>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</si>
  <si>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</si>
  <si>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</si>
  <si>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</si>
  <si>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</si>
  <si>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</si>
  <si>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</si>
  <si>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</si>
  <si>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</si>
  <si>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</si>
  <si>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</si>
  <si>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</si>
  <si>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</si>
  <si>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</si>
  <si>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</si>
  <si>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</si>
  <si>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</si>
  <si>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</si>
  <si>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</si>
  <si>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</si>
  <si>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</si>
  <si>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</si>
  <si>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</si>
  <si>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</si>
  <si>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</si>
  <si>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</si>
  <si>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</si>
  <si>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</si>
  <si>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</si>
  <si>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</si>
  <si>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</si>
  <si>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</si>
  <si>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</si>
  <si>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</si>
  <si>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</si>
  <si>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</si>
  <si>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</si>
  <si>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</si>
  <si>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</si>
  <si>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</si>
  <si>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</si>
  <si>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</si>
  <si>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</si>
  <si>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</si>
  <si>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</si>
  <si>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</si>
  <si>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</si>
  <si>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</si>
  <si>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</si>
  <si>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</si>
  <si>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</si>
  <si>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</si>
  <si>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</si>
  <si>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</si>
  <si>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</si>
  <si>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</si>
  <si>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</si>
  <si>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</si>
  <si>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</si>
  <si>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</si>
  <si>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</si>
  <si>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</si>
  <si>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</si>
  <si>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</si>
  <si>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</si>
  <si>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</si>
  <si>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</si>
  <si>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</si>
  <si>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</si>
  <si>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</si>
  <si>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</si>
  <si>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</si>
  <si>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</si>
  <si>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</si>
  <si>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</si>
  <si>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</si>
  <si>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</si>
  <si>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</si>
  <si>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</si>
  <si>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</si>
  <si>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</si>
  <si>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</si>
  <si>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</si>
  <si>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</si>
  <si>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</si>
  <si>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</si>
  <si>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</si>
  <si>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</si>
  <si>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</si>
  <si>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</si>
  <si>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</si>
  <si>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</si>
  <si>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</si>
  <si>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</si>
  <si>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</si>
  <si>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</si>
  <si>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</si>
  <si>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</si>
  <si>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</si>
  <si>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</si>
  <si>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</si>
  <si>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</si>
  <si>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</si>
  <si>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</si>
  <si>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</si>
  <si>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</si>
  <si>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</si>
  <si>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</si>
  <si>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</si>
  <si>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</si>
  <si>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</si>
  <si>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</si>
  <si>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</si>
  <si>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</si>
  <si>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</si>
  <si>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</si>
  <si>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</si>
  <si>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</si>
  <si>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</si>
  <si>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</si>
  <si>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</si>
  <si>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</si>
  <si>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</si>
  <si>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</si>
  <si>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</si>
  <si>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</si>
  <si>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</si>
  <si>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</si>
  <si>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</si>
  <si>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</si>
  <si>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</si>
  <si>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</si>
  <si>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</si>
  <si>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</si>
  <si>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</si>
  <si>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</si>
  <si>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</si>
  <si>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</si>
  <si>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</si>
  <si>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</si>
  <si>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</si>
  <si>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</si>
  <si>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</si>
  <si>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</si>
  <si>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</si>
  <si>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</si>
  <si>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</si>
  <si>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</si>
  <si>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</si>
  <si>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</si>
  <si>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</si>
  <si>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</si>
  <si>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</si>
  <si>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</si>
  <si>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</si>
  <si>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</si>
  <si>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</si>
  <si>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</si>
  <si>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</si>
  <si>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</si>
  <si>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</si>
  <si>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</si>
  <si>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</si>
  <si>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</si>
  <si>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</si>
  <si>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</si>
  <si>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</si>
  <si>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</si>
  <si>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</si>
  <si>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</si>
  <si>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</si>
  <si>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</si>
  <si>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</si>
  <si>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</si>
  <si>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</si>
  <si>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</si>
  <si>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</si>
  <si>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</si>
  <si>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</si>
  <si>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</si>
  <si>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</si>
  <si>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</si>
  <si>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</si>
  <si>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</si>
  <si>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</si>
  <si>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</si>
  <si>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</si>
  <si>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</si>
  <si>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</si>
  <si>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</si>
  <si>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</si>
  <si>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</si>
  <si>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</si>
  <si>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</si>
  <si>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</si>
  <si>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</si>
  <si>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</si>
  <si>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</si>
  <si>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</si>
  <si>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</si>
  <si>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</si>
  <si>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</si>
  <si>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</si>
  <si>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</si>
  <si>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</si>
  <si>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</si>
  <si>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</si>
  <si>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</si>
  <si>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</si>
  <si>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</si>
  <si>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</si>
  <si>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</si>
  <si>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</si>
  <si>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</si>
  <si>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</si>
  <si>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</si>
  <si>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</si>
  <si>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</si>
  <si>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</si>
  <si>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</si>
  <si>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</si>
  <si>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</si>
  <si>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</si>
  <si>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</si>
  <si>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</si>
  <si>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</si>
  <si>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</si>
  <si>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</si>
  <si>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</si>
  <si>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</si>
  <si>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</si>
  <si>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</si>
  <si>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</si>
  <si>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</si>
  <si>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</si>
  <si>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</si>
  <si>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</si>
  <si>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</si>
  <si>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</si>
  <si>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</si>
  <si>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</si>
  <si>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</si>
  <si>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</si>
  <si>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</si>
  <si>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</si>
  <si>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</si>
  <si>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</si>
  <si>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</si>
  <si>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</si>
  <si>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</si>
  <si>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</si>
  <si>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</si>
  <si>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</si>
  <si>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</si>
  <si>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</si>
  <si>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</si>
  <si>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</si>
  <si>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</si>
  <si>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</si>
  <si>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</si>
  <si>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</si>
  <si>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</si>
  <si>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</si>
  <si>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</si>
  <si>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</si>
  <si>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</si>
  <si>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</si>
  <si>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</si>
  <si>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</si>
  <si>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</si>
  <si>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</si>
  <si>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</si>
  <si>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</si>
  <si>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</si>
  <si>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</si>
  <si>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</si>
  <si>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</si>
  <si>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</si>
  <si>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</si>
  <si>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</si>
  <si>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</si>
  <si>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</si>
  <si>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</si>
  <si>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</si>
  <si>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</si>
  <si>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</si>
  <si>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</si>
  <si>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</si>
  <si>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</si>
  <si>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</si>
  <si>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</si>
  <si>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</si>
  <si>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</si>
  <si>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</si>
  <si>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</si>
  <si>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</si>
  <si>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</si>
  <si>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</si>
  <si>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</si>
  <si>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</si>
  <si>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</si>
  <si>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</si>
  <si>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</si>
  <si>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</si>
  <si>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</si>
  <si>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</si>
  <si>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</si>
  <si>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</si>
  <si>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</si>
  <si>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</si>
  <si>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</si>
  <si>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</si>
  <si>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</si>
  <si>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</si>
  <si>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</si>
  <si>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</si>
  <si>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</si>
  <si>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</si>
  <si>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</si>
  <si>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</si>
  <si>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</si>
  <si>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</si>
  <si>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</si>
  <si>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</si>
  <si>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</si>
  <si>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</si>
  <si>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</si>
  <si>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</si>
  <si>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</si>
  <si>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</si>
  <si>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</si>
  <si>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</si>
  <si>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</si>
  <si>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</si>
  <si>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</si>
  <si>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</si>
  <si>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</si>
  <si>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</si>
  <si>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</si>
  <si>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</si>
  <si>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</si>
  <si>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</si>
  <si>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</si>
  <si>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</si>
  <si>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</si>
  <si>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</si>
  <si>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</si>
  <si>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</si>
  <si>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</si>
  <si>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</si>
  <si>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</si>
  <si>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</si>
  <si>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</si>
  <si>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</si>
  <si>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</si>
  <si>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</si>
  <si>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</si>
  <si>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</si>
  <si>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</si>
  <si>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</si>
  <si>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</si>
  <si>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</si>
  <si>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</si>
  <si>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</si>
  <si>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</si>
  <si>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</si>
  <si>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</si>
  <si>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</si>
  <si>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</si>
  <si>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</si>
  <si>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</si>
  <si>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</si>
  <si>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</si>
  <si>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</si>
  <si>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</si>
  <si>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</si>
  <si>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</si>
  <si>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</si>
  <si>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</si>
  <si>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</si>
  <si>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</si>
  <si>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</si>
  <si>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</si>
  <si>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</si>
  <si>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</si>
  <si>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</si>
  <si>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</si>
  <si>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</si>
  <si>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</si>
  <si>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</si>
  <si>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</si>
  <si>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</si>
  <si>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</si>
  <si>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</si>
  <si>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</si>
  <si>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</si>
  <si>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</si>
  <si>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</si>
  <si>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</si>
  <si>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</si>
  <si>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</si>
  <si>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</si>
  <si>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</si>
  <si>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</si>
  <si>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</si>
  <si>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</si>
  <si>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</si>
  <si>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</si>
  <si>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</si>
  <si>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</si>
  <si>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</si>
  <si>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</si>
  <si>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</si>
  <si>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</si>
  <si>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</si>
  <si>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</si>
  <si>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</si>
  <si>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</si>
  <si>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</si>
  <si>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</si>
  <si>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</si>
  <si>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</si>
  <si>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</si>
  <si>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</si>
  <si>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</si>
  <si>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</si>
  <si>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</si>
  <si>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</si>
  <si>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</si>
  <si>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</si>
  <si>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</si>
  <si>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</si>
  <si>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</si>
  <si>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</si>
  <si>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</si>
  <si>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</si>
  <si>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</si>
  <si>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</si>
  <si>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</si>
  <si>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</si>
  <si>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</si>
  <si>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</si>
  <si>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</si>
  <si>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</si>
  <si>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</si>
  <si>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</si>
  <si>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</si>
  <si>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</si>
  <si>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</si>
  <si>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</si>
  <si>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</si>
  <si>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</si>
  <si>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</si>
  <si>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</si>
  <si>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</si>
  <si>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</si>
  <si>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</si>
  <si>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</si>
  <si>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</si>
  <si>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</si>
  <si>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</si>
  <si>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</si>
  <si>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</si>
  <si>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</si>
  <si>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</si>
  <si>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</si>
  <si>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</si>
  <si>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</si>
  <si>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</si>
  <si>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</si>
  <si>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</si>
  <si>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</si>
  <si>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</si>
  <si>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</si>
  <si>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</si>
  <si>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</si>
  <si>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</si>
  <si>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</si>
  <si>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</si>
  <si>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</si>
  <si>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</si>
  <si>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</si>
  <si>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</si>
  <si>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</si>
  <si>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</si>
  <si>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</si>
  <si>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</si>
  <si>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</si>
  <si>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</si>
  <si>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</si>
  <si>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</si>
  <si>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</si>
  <si>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</si>
  <si>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</si>
  <si>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</si>
  <si>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</si>
  <si>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</si>
  <si>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</si>
  <si>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</si>
  <si>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</si>
  <si>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</si>
  <si>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</si>
  <si>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</si>
  <si>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</si>
  <si>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</si>
  <si>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</si>
  <si>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</si>
  <si>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</si>
  <si>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</si>
  <si>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</si>
  <si>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</si>
  <si>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</si>
  <si>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</si>
  <si>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</si>
  <si>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</si>
  <si>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</si>
  <si>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</si>
  <si>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</si>
  <si>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</si>
  <si>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</si>
  <si>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</si>
  <si>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</si>
  <si>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</si>
  <si>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</si>
  <si>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</si>
  <si>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</si>
  <si>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</si>
  <si>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</si>
  <si>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</si>
  <si>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</si>
  <si>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</si>
  <si>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</si>
  <si>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</si>
  <si>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</si>
  <si>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</si>
  <si>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</si>
  <si>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</si>
  <si>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</si>
  <si>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</si>
  <si>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</si>
  <si>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</si>
  <si>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</si>
  <si>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</si>
  <si>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</si>
  <si>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</si>
  <si>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</si>
  <si>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</si>
  <si>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</si>
  <si>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</si>
  <si>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</si>
  <si>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</si>
  <si>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</si>
  <si>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</si>
  <si>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</si>
  <si>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</si>
  <si>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</si>
  <si>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</si>
  <si>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</si>
  <si>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</si>
  <si>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</si>
  <si>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</si>
  <si>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</si>
  <si>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</si>
  <si>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</si>
  <si>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</si>
  <si>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</si>
  <si>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</si>
  <si>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</si>
  <si>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</si>
  <si>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</si>
  <si>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</si>
  <si>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</si>
  <si>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</si>
  <si>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</si>
  <si>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</si>
  <si>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</si>
  <si>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</si>
  <si>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</si>
  <si>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</si>
  <si>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</si>
  <si>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</si>
  <si>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</si>
  <si>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</si>
  <si>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</si>
  <si>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</si>
  <si>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</si>
  <si>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</si>
  <si>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</si>
  <si>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</si>
  <si>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</si>
  <si>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</si>
  <si>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</si>
  <si>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</si>
  <si>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</si>
  <si>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</si>
  <si>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</si>
  <si>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</si>
  <si>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</si>
  <si>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</si>
  <si>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</si>
  <si>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</si>
  <si>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</si>
  <si>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</si>
  <si>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</si>
  <si>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</si>
  <si>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</si>
  <si>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</si>
  <si>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</si>
  <si>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</si>
  <si>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</si>
  <si>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</si>
  <si>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</si>
  <si>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</si>
  <si>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</si>
  <si>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</si>
  <si>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</si>
  <si>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</si>
  <si>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</si>
  <si>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</si>
  <si>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</si>
  <si>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</si>
  <si>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</si>
  <si>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</si>
  <si>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</si>
  <si>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</si>
  <si>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</si>
  <si>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</si>
  <si>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</si>
  <si>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</si>
  <si>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</si>
  <si>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</si>
  <si>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</si>
  <si>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</si>
  <si>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</si>
  <si>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</si>
  <si>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</si>
  <si>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</si>
  <si>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</si>
  <si>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</si>
  <si>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</si>
  <si>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</si>
  <si>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</si>
  <si>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</si>
  <si>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</si>
  <si>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</si>
  <si>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</si>
  <si>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</si>
  <si>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</si>
  <si>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</si>
  <si>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</si>
  <si>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</si>
  <si>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</si>
  <si>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</si>
  <si>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</si>
  <si>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</si>
  <si>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</si>
  <si>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</si>
  <si>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</si>
  <si>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</si>
  <si>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</si>
  <si>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</si>
  <si>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</si>
  <si>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</si>
  <si>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</si>
  <si>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</si>
  <si>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</si>
  <si>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</si>
  <si>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</si>
  <si>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</si>
  <si>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</si>
  <si>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</si>
  <si>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</si>
  <si>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</si>
  <si>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</si>
  <si>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</si>
  <si>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</si>
  <si>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</si>
  <si>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</si>
  <si>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</si>
  <si>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</si>
  <si>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</si>
  <si>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</si>
  <si>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</si>
  <si>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</si>
  <si>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</si>
  <si>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</si>
  <si>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</si>
  <si>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</si>
  <si>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</si>
  <si>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</si>
  <si>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</si>
  <si>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</si>
  <si>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</si>
  <si>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</si>
  <si>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</si>
  <si>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</si>
  <si>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</si>
  <si>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</si>
  <si>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</si>
  <si>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</si>
  <si>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</si>
  <si>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</si>
  <si>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</si>
  <si>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</si>
  <si>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</si>
  <si>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</si>
  <si>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</si>
  <si>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</si>
  <si>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</si>
  <si>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</si>
  <si>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</si>
  <si>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</si>
  <si>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</si>
  <si>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</si>
  <si>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</si>
  <si>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</si>
  <si>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</si>
  <si>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</si>
  <si>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</si>
  <si>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</si>
  <si>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</si>
  <si>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</si>
  <si>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</si>
  <si>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</si>
  <si>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</si>
  <si>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</si>
  <si>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</si>
  <si>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</si>
  <si>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</si>
  <si>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</si>
  <si>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</si>
  <si>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</si>
  <si>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</si>
  <si>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</si>
  <si>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</si>
  <si>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</si>
  <si>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</si>
  <si>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</si>
  <si>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</si>
  <si>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</si>
  <si>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</si>
  <si>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</si>
  <si>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</si>
  <si>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</si>
  <si>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</si>
  <si>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</si>
  <si>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</si>
  <si>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</si>
  <si>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</si>
  <si>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</si>
  <si>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</si>
  <si>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</si>
  <si>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</si>
  <si>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</si>
  <si>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</si>
  <si>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</si>
  <si>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</si>
  <si>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</si>
  <si>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</si>
  <si>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</si>
  <si>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</si>
  <si>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</si>
  <si>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</si>
  <si>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</si>
  <si>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</si>
  <si>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</si>
  <si>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</si>
  <si>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</si>
  <si>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</si>
  <si>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</si>
  <si>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</si>
  <si>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</si>
  <si>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</si>
  <si>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</si>
  <si>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</si>
  <si>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</si>
  <si>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</si>
  <si>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</si>
  <si>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</si>
  <si>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</si>
  <si>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</si>
  <si>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</si>
  <si>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</si>
  <si>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</si>
  <si>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</si>
  <si>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</si>
  <si>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</si>
  <si>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</si>
  <si>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</si>
  <si>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</si>
  <si>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</si>
  <si>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</si>
  <si>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</si>
  <si>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</si>
  <si>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</si>
  <si>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</si>
  <si>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</si>
  <si>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</si>
  <si>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</si>
  <si>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</si>
  <si>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</si>
  <si>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</si>
  <si>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</si>
  <si>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</si>
  <si>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</si>
  <si>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</si>
  <si>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</si>
  <si>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</si>
  <si>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</si>
  <si>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</si>
  <si>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</si>
  <si>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</si>
  <si>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</si>
  <si>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</si>
  <si>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</si>
  <si>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</si>
  <si>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</si>
  <si>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</si>
  <si>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</si>
  <si>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</si>
  <si>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</si>
  <si>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</si>
  <si>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</si>
  <si>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</si>
  <si>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</si>
  <si>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</si>
  <si>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</si>
  <si>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</si>
  <si>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</si>
  <si>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</si>
  <si>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</si>
  <si>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</si>
  <si>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</si>
  <si>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</si>
  <si>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</si>
  <si>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</si>
  <si>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</si>
  <si>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</si>
  <si>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</si>
  <si>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</si>
  <si>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</si>
  <si>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</si>
  <si>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</si>
  <si>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</si>
  <si>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</si>
  <si>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</si>
  <si>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</si>
  <si>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</si>
  <si>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</si>
  <si>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</si>
  <si>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</si>
  <si>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</si>
  <si>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</si>
  <si>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</si>
  <si>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</si>
  <si>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</si>
  <si>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</si>
  <si>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</si>
  <si>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</si>
  <si>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</si>
  <si>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</si>
  <si>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</si>
  <si>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</si>
  <si>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</si>
  <si>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</si>
  <si>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</si>
  <si>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</si>
  <si>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</si>
  <si>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</si>
  <si>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</si>
  <si>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</si>
  <si>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</si>
  <si>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</si>
  <si>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</si>
  <si>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</si>
  <si>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</si>
  <si>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</si>
  <si>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</si>
  <si>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</si>
  <si>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</si>
  <si>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</si>
  <si>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</si>
  <si>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</si>
  <si>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</si>
  <si>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</si>
  <si>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</si>
  <si>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</si>
  <si>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</si>
  <si>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</si>
  <si>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</si>
  <si>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</si>
  <si>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</si>
  <si>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</si>
  <si>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</si>
  <si>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</si>
  <si>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</si>
  <si>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</si>
  <si>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</si>
  <si>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</si>
  <si>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</si>
  <si>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</si>
  <si>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</si>
  <si>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</si>
  <si>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</si>
  <si>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</si>
  <si>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</si>
  <si>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</si>
  <si>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</si>
  <si>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</si>
  <si>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</si>
  <si>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</si>
  <si>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</si>
  <si>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</si>
  <si>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</si>
  <si>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</si>
  <si>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</si>
  <si>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</si>
  <si>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</si>
  <si>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</si>
  <si>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</si>
  <si>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</si>
  <si>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</si>
  <si>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</si>
  <si>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</si>
  <si>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</si>
  <si>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</si>
  <si>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</si>
  <si>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</si>
  <si>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</si>
  <si>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</si>
  <si>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</si>
  <si>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</si>
  <si>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</si>
  <si>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</si>
  <si>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</si>
  <si>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</si>
  <si>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</si>
  <si>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</si>
  <si>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</si>
  <si>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</si>
  <si>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</si>
  <si>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</si>
  <si>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</si>
  <si>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</si>
  <si>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</si>
  <si>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</si>
  <si>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</si>
  <si>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</si>
  <si>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</si>
  <si>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</si>
  <si>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</si>
  <si>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</si>
  <si>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</si>
  <si>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</si>
  <si>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</si>
  <si>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</si>
  <si>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</si>
  <si>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</si>
  <si>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</si>
  <si>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</si>
  <si>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</si>
  <si>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</si>
  <si>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</si>
  <si>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</si>
  <si>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</si>
  <si>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</si>
  <si>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</si>
  <si>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</si>
  <si>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</si>
  <si>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</si>
  <si>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</si>
  <si>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</si>
  <si>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</si>
  <si>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</si>
  <si>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</si>
  <si>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</si>
  <si>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</si>
  <si>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</si>
  <si>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</si>
  <si>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</si>
  <si>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</si>
  <si>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</si>
  <si>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</si>
  <si>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</si>
  <si>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</si>
  <si>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</si>
  <si>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</si>
  <si>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</si>
  <si>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</si>
  <si>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</si>
  <si>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</si>
  <si>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</si>
  <si>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</si>
  <si>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</si>
  <si>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</si>
  <si>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</si>
  <si>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</si>
  <si>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</si>
  <si>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</si>
  <si>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</si>
  <si>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</si>
  <si>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</si>
  <si>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</si>
  <si>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</si>
  <si>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</si>
  <si>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</si>
  <si>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</si>
  <si>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</si>
  <si>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</si>
  <si>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</si>
  <si>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</si>
  <si>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</si>
  <si>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</si>
  <si>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</si>
  <si>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</si>
  <si>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</si>
  <si>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</si>
  <si>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</si>
  <si>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</si>
  <si>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</si>
  <si>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</si>
  <si>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</si>
  <si>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</si>
  <si>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</si>
  <si>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</si>
  <si>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</si>
  <si>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</si>
  <si>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</si>
  <si>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</si>
  <si>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</si>
  <si>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</si>
  <si>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</si>
  <si>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</si>
  <si>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</si>
  <si>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</si>
  <si>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</si>
  <si>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</si>
  <si>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</si>
  <si>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</si>
  <si>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</si>
  <si>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</si>
  <si>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</si>
  <si>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</si>
  <si>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</si>
  <si>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</si>
  <si>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</si>
  <si>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</si>
  <si>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</si>
  <si>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</si>
  <si>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</si>
  <si>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</si>
  <si>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</si>
  <si>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</si>
  <si>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</si>
  <si>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</si>
  <si>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</si>
  <si>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</si>
  <si>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</si>
  <si>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</si>
  <si>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</si>
  <si>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</si>
  <si>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</si>
  <si>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</si>
  <si>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</si>
  <si>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</si>
  <si>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</si>
  <si>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</si>
  <si>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</si>
  <si>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</si>
  <si>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</si>
  <si>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</si>
  <si>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</si>
  <si>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</si>
  <si>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</si>
  <si>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</si>
  <si>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</si>
  <si>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</si>
  <si>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</si>
  <si>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</si>
  <si>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</si>
  <si>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</si>
  <si>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</si>
  <si>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</si>
  <si>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</si>
  <si>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</si>
  <si>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</si>
  <si>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</si>
  <si>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</si>
  <si>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</si>
  <si>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</si>
  <si>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</si>
  <si>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</si>
  <si>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</si>
  <si>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</si>
  <si>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</si>
  <si>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</si>
  <si>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</si>
  <si>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</si>
  <si>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</si>
  <si>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</si>
  <si>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</si>
  <si>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</si>
  <si>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</si>
  <si>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</si>
  <si>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</si>
  <si>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</si>
  <si>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</si>
  <si>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</si>
  <si>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</si>
  <si>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</si>
  <si>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</si>
  <si>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</si>
  <si>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</si>
  <si>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</si>
  <si>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</si>
  <si>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</si>
  <si>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</si>
  <si>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</si>
  <si>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</si>
  <si>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</si>
  <si>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</si>
  <si>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</si>
  <si>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</si>
  <si>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</si>
  <si>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</si>
  <si>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</si>
  <si>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</si>
  <si>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</si>
  <si>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</si>
  <si>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</si>
  <si>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</si>
  <si>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</si>
  <si>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</si>
  <si>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</si>
  <si>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</si>
  <si>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</si>
  <si>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</si>
  <si>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</si>
  <si>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</si>
  <si>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</si>
  <si>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</si>
  <si>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</si>
  <si>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</si>
  <si>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</si>
  <si>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</si>
  <si>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</si>
  <si>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</si>
  <si>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</si>
  <si>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</si>
  <si>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</si>
  <si>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</si>
  <si>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</si>
  <si>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</si>
  <si>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</si>
  <si>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</si>
  <si>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</si>
  <si>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</si>
  <si>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</si>
  <si>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</si>
  <si>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</si>
  <si>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</si>
  <si>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</si>
  <si>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</si>
  <si>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</si>
  <si>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</si>
  <si>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</si>
  <si>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</si>
  <si>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</si>
  <si>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</si>
  <si>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</si>
  <si>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</si>
  <si>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</si>
  <si>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</si>
  <si>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</si>
  <si>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</si>
  <si>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</si>
  <si>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</si>
  <si>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</si>
  <si>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</si>
  <si>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</si>
  <si>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</si>
  <si>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</si>
  <si>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</si>
  <si>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</si>
  <si>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</si>
  <si>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</si>
  <si>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</si>
  <si>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</si>
  <si>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</si>
  <si>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</si>
  <si>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</si>
  <si>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</si>
  <si>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</si>
  <si>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</si>
  <si>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</si>
  <si>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</si>
  <si>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</si>
  <si>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</si>
  <si>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</si>
  <si>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</si>
  <si>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</si>
  <si>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</si>
  <si>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</si>
  <si>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</si>
  <si>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</si>
  <si>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</si>
  <si>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</si>
  <si>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</si>
  <si>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</si>
  <si>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</si>
  <si>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</si>
  <si>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</si>
  <si>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</si>
  <si>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</si>
  <si>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</si>
  <si>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</si>
  <si>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</si>
  <si>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</si>
  <si>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</si>
  <si>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</si>
  <si>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</si>
  <si>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</si>
  <si>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</si>
  <si>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</si>
  <si>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</si>
  <si>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</si>
  <si>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</si>
  <si>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</si>
  <si>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</si>
  <si>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</si>
  <si>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</si>
  <si>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</si>
  <si>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</si>
  <si>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</si>
  <si>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</si>
  <si>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</si>
  <si>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</si>
  <si>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</si>
  <si>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</si>
  <si>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</si>
  <si>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</si>
  <si>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</si>
  <si>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</si>
  <si>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</si>
  <si>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</si>
  <si>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</si>
  <si>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</si>
  <si>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</si>
  <si>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</si>
  <si>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</si>
  <si>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</si>
  <si>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</si>
  <si>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</si>
  <si>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</si>
  <si>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</si>
  <si>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</si>
  <si>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</si>
  <si>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</si>
  <si>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</si>
  <si>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</si>
  <si>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</si>
  <si>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</si>
  <si>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</si>
  <si>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</si>
  <si>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</si>
  <si>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</si>
  <si>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</si>
  <si>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</si>
  <si>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</si>
  <si>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</si>
  <si>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</si>
  <si>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</si>
  <si>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</si>
  <si>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</si>
  <si>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</si>
  <si>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</si>
  <si>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</si>
  <si>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</si>
  <si>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</si>
  <si>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</si>
  <si>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</si>
  <si>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</si>
  <si>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</si>
  <si>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</si>
  <si>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</si>
  <si>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</si>
  <si>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</si>
  <si>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</si>
  <si>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</si>
  <si>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</si>
  <si>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</si>
  <si>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</si>
  <si>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</si>
  <si>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</si>
  <si>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</si>
  <si>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</si>
  <si>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</si>
  <si>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</si>
  <si>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</si>
  <si>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</si>
  <si>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</si>
  <si>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</si>
  <si>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</si>
  <si>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</si>
  <si>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</si>
  <si>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</si>
  <si>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</si>
  <si>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</si>
  <si>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</si>
  <si>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</si>
  <si>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</si>
  <si>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</si>
  <si>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</si>
  <si>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</si>
  <si>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</si>
  <si>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</si>
  <si>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</si>
  <si>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</si>
  <si>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</si>
  <si>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</si>
  <si>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</si>
  <si>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</si>
  <si>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</si>
  <si>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</si>
  <si>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</si>
  <si>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</si>
  <si>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</si>
  <si>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</si>
  <si>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</si>
  <si>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</si>
  <si>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</si>
  <si>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</si>
  <si>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</si>
  <si>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</si>
  <si>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</si>
  <si>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</si>
  <si>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</si>
  <si>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</si>
  <si>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</si>
  <si>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</si>
  <si>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</si>
  <si>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</si>
  <si>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</si>
  <si>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</si>
  <si>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</si>
  <si>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</si>
  <si>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</si>
  <si>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</si>
  <si>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</si>
  <si>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</si>
  <si>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</si>
  <si>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</si>
  <si>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</si>
  <si>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</si>
  <si>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</si>
  <si>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</si>
  <si>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</si>
  <si>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</si>
  <si>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</si>
  <si>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</si>
  <si>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</si>
  <si>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</si>
  <si>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</si>
  <si>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</si>
  <si>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</si>
  <si>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</si>
  <si>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</si>
  <si>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</si>
  <si>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</si>
  <si>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</si>
  <si>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</si>
  <si>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</si>
  <si>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</si>
  <si>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</si>
  <si>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</si>
  <si>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</si>
  <si>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</si>
  <si>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</si>
  <si>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</si>
  <si>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</si>
  <si>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</si>
  <si>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</si>
  <si>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</si>
  <si>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</si>
  <si>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</si>
  <si>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</si>
  <si>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</si>
  <si>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</si>
  <si>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</si>
  <si>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</si>
  <si>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</si>
  <si>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</si>
  <si>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</si>
  <si>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</si>
  <si>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</si>
  <si>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</si>
  <si>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</si>
  <si>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</si>
  <si>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</si>
  <si>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</si>
  <si>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</si>
  <si>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</si>
  <si>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</si>
  <si>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</si>
  <si>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</si>
  <si>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</si>
  <si>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</si>
  <si>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</si>
  <si>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</si>
  <si>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</si>
  <si>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</si>
  <si>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</si>
  <si>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</si>
  <si>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</si>
  <si>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</si>
  <si>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</si>
  <si>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</si>
  <si>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</si>
  <si>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</si>
  <si>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</si>
  <si>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</si>
  <si>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</si>
  <si>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</si>
  <si>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</si>
  <si>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</si>
  <si>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</si>
  <si>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</si>
  <si>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</si>
  <si>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</si>
  <si>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</si>
  <si>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</si>
  <si>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</si>
  <si>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</si>
  <si>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</si>
  <si>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</si>
  <si>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</si>
  <si>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</si>
  <si>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</si>
  <si>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</si>
  <si>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</si>
  <si>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</si>
  <si>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</si>
  <si>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</si>
  <si>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</si>
  <si>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</si>
  <si>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</si>
  <si>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</si>
  <si>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</si>
  <si>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</si>
  <si>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</si>
  <si>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</si>
  <si>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</si>
  <si>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</si>
  <si>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</si>
  <si>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</si>
  <si>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</si>
  <si>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</si>
  <si>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</si>
  <si>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</si>
  <si>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</si>
  <si>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</si>
  <si>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</si>
  <si>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</si>
  <si>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</si>
  <si>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</si>
  <si>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</si>
  <si>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</si>
  <si>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</si>
  <si>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</si>
  <si>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</si>
  <si>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</si>
  <si>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</si>
  <si>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</si>
  <si>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</si>
  <si>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</si>
  <si>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</si>
  <si>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</si>
  <si>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</si>
  <si>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</si>
  <si>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</si>
  <si>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</si>
  <si>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</si>
  <si>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</si>
  <si>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</si>
  <si>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</si>
  <si>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</si>
  <si>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</si>
  <si>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</si>
  <si>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</si>
  <si>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</si>
  <si>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</si>
  <si>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</si>
  <si>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</si>
  <si>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</si>
  <si>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</si>
  <si>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</si>
  <si>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</si>
  <si>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</si>
  <si>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</si>
  <si>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</si>
  <si>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</si>
  <si>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</si>
  <si>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</si>
  <si>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</si>
  <si>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</si>
  <si>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</si>
  <si>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</si>
  <si>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</si>
  <si>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</si>
  <si>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</si>
  <si>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</si>
  <si>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</si>
  <si>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</si>
  <si>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</si>
  <si>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</si>
  <si>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</si>
  <si>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</si>
  <si>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</si>
  <si>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</si>
  <si>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</si>
  <si>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</si>
  <si>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</si>
  <si>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</si>
  <si>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</si>
  <si>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</si>
  <si>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</si>
  <si>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</si>
  <si>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</si>
  <si>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</si>
  <si>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</si>
  <si>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</si>
  <si>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</si>
  <si>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</si>
  <si>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</si>
  <si>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</si>
  <si>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</si>
  <si>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</si>
  <si>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</si>
  <si>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</si>
  <si>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</si>
  <si>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</si>
  <si>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</si>
  <si>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</si>
  <si>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</si>
  <si>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</si>
  <si>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</si>
  <si>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</si>
  <si>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</si>
  <si>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</si>
  <si>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</si>
  <si>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</si>
  <si>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</si>
  <si>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</si>
  <si>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</si>
  <si>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</si>
  <si>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</si>
  <si>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</si>
  <si>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</si>
  <si>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</si>
  <si>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</si>
  <si>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</si>
  <si>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</si>
  <si>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</si>
  <si>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</si>
  <si>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</si>
  <si>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</si>
  <si>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</si>
  <si>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</si>
  <si>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</si>
  <si>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</si>
  <si>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</si>
  <si>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</si>
  <si>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</si>
  <si>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</si>
  <si>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</si>
  <si>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</si>
  <si>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</si>
  <si>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</si>
  <si>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</si>
  <si>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</si>
  <si>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</si>
  <si>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</si>
  <si>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</si>
  <si>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</si>
  <si>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</si>
  <si>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</si>
  <si>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</si>
  <si>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</si>
  <si>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</si>
  <si>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</si>
  <si>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</si>
  <si>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</si>
  <si>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</si>
  <si>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</si>
  <si>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</si>
  <si>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</si>
  <si>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</si>
  <si>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</si>
  <si>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</si>
  <si>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</si>
  <si>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</si>
  <si>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</si>
  <si>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</si>
  <si>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</si>
  <si>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</si>
  <si>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</si>
  <si>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</si>
  <si>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</si>
  <si>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</si>
  <si>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</si>
  <si>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</si>
  <si>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</si>
  <si>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</si>
  <si>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</si>
  <si>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</si>
  <si>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</si>
  <si>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</si>
  <si>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</si>
  <si>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</si>
  <si>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</si>
  <si>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</si>
  <si>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</si>
  <si>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</si>
  <si>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</si>
  <si>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</si>
  <si>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</si>
  <si>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</si>
  <si>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</si>
  <si>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</si>
  <si>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</si>
  <si>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</si>
  <si>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</si>
  <si>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</si>
  <si>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</si>
  <si>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</si>
  <si>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</si>
  <si>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</si>
  <si>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</si>
  <si>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</si>
  <si>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</si>
  <si>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</si>
  <si>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</si>
  <si>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</si>
  <si>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</si>
  <si>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</si>
  <si>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</si>
  <si>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</si>
  <si>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</si>
  <si>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</si>
  <si>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</si>
  <si>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</si>
  <si>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</si>
  <si>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</si>
  <si>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</si>
  <si>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</si>
  <si>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</si>
  <si>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</si>
  <si>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</si>
  <si>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</si>
  <si>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</si>
  <si>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</si>
  <si>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</si>
  <si>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</si>
  <si>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</si>
  <si>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</si>
  <si>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</si>
  <si>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</si>
  <si>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</si>
  <si>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</si>
  <si>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</si>
  <si>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</si>
  <si>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</si>
  <si>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</si>
  <si>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</si>
  <si>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</si>
  <si>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</si>
  <si>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</si>
  <si>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</si>
  <si>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</si>
  <si>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</si>
  <si>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</si>
  <si>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</si>
  <si>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</si>
  <si>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</si>
  <si>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</si>
  <si>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</si>
  <si>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</si>
  <si>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</si>
  <si>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</si>
  <si>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</si>
  <si>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</si>
  <si>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</si>
  <si>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</si>
  <si>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</si>
  <si>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</si>
  <si>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</si>
  <si>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</si>
  <si>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</si>
  <si>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</si>
  <si>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</si>
  <si>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</si>
  <si>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</si>
  <si>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</si>
  <si>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</si>
  <si>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</si>
  <si>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</si>
  <si>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</si>
  <si>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</si>
  <si>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</si>
  <si>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</si>
  <si>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</si>
  <si>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</si>
  <si>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</si>
  <si>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</si>
  <si>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</si>
  <si>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</si>
  <si>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</si>
  <si>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</si>
  <si>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</si>
  <si>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</si>
  <si>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</si>
  <si>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</si>
  <si>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</si>
  <si>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</si>
  <si>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</si>
  <si>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</si>
  <si>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</si>
  <si>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</si>
  <si>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</si>
  <si>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</si>
  <si>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</si>
  <si>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</si>
  <si>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</si>
  <si>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</si>
  <si>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</si>
  <si>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</si>
  <si>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</si>
  <si>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</si>
  <si>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</si>
  <si>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</si>
  <si>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</si>
  <si>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</si>
  <si>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</si>
  <si>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</si>
  <si>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</si>
  <si>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</si>
  <si>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</si>
  <si>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</si>
  <si>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</si>
  <si>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</si>
  <si>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</si>
  <si>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</si>
  <si>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</si>
  <si>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</si>
  <si>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</si>
  <si>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</si>
  <si>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</si>
  <si>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</si>
  <si>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</si>
  <si>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</si>
  <si>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</si>
  <si>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</si>
  <si>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</si>
  <si>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</si>
  <si>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</si>
  <si>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</si>
  <si>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</si>
  <si>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</si>
  <si>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</si>
  <si>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</si>
  <si>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</si>
  <si>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</si>
  <si>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</si>
  <si>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</si>
  <si>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</si>
  <si>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</si>
  <si>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</si>
  <si>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</si>
  <si>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</si>
  <si>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</si>
  <si>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</si>
  <si>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</si>
  <si>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</si>
  <si>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</si>
  <si>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</si>
  <si>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</si>
  <si>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</si>
  <si>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</si>
  <si>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</si>
  <si>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</si>
  <si>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</si>
  <si>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</si>
  <si>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</si>
  <si>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</si>
  <si>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</si>
  <si>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</si>
  <si>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</si>
  <si>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</si>
  <si>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</si>
  <si>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</si>
  <si>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</si>
  <si>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</si>
  <si>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</si>
  <si>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</si>
  <si>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</si>
  <si>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</si>
  <si>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</si>
  <si>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</si>
  <si>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</si>
  <si>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</si>
  <si>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</si>
  <si>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</si>
  <si>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</si>
  <si>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</si>
  <si>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</si>
  <si>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</si>
  <si>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</si>
  <si>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</si>
  <si>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</si>
  <si>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</si>
  <si>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</si>
  <si>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</si>
  <si>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</si>
  <si>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</si>
  <si>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</si>
  <si>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</si>
  <si>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</si>
  <si>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</si>
  <si>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</si>
  <si>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</si>
  <si>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</si>
  <si>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</si>
  <si>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</si>
  <si>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</si>
  <si>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</si>
  <si>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</si>
  <si>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</si>
  <si>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</si>
  <si>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</si>
  <si>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</si>
  <si>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</si>
  <si>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</si>
  <si>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</si>
  <si>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</si>
  <si>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</si>
  <si>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</si>
  <si>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</si>
  <si>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</si>
  <si>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</si>
  <si>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</si>
  <si>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</si>
  <si>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</si>
  <si>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</si>
  <si>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</si>
  <si>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</si>
  <si>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</si>
  <si>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</si>
  <si>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</si>
  <si>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</si>
  <si>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</si>
  <si>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</si>
  <si>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</si>
  <si>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</si>
  <si>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</si>
  <si>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</si>
  <si>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</si>
  <si>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</si>
  <si>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</si>
  <si>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</si>
  <si>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</si>
  <si>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</si>
  <si>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</si>
  <si>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</si>
  <si>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</si>
  <si>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</si>
  <si>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</si>
  <si>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</si>
  <si>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</si>
  <si>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</si>
  <si>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</si>
  <si>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</si>
  <si>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</si>
  <si>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</si>
  <si>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</si>
  <si>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</si>
  <si>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</si>
  <si>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</si>
  <si>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</si>
  <si>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</si>
  <si>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</si>
  <si>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</si>
  <si>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</si>
  <si>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</si>
  <si>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</si>
  <si>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</si>
  <si>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</si>
  <si>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</si>
  <si>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</si>
  <si>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</si>
  <si>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</si>
  <si>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</si>
  <si>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</si>
  <si>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</si>
  <si>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</si>
  <si>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</si>
  <si>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</si>
  <si>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</si>
  <si>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</si>
  <si>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</si>
  <si>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</si>
  <si>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</si>
  <si>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</si>
  <si>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</si>
  <si>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</si>
  <si>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</si>
  <si>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</si>
  <si>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</si>
  <si>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</si>
  <si>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</si>
  <si>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</si>
  <si>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</si>
  <si>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</si>
  <si>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</si>
  <si>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</si>
  <si>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</si>
  <si>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</si>
  <si>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</si>
  <si>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</si>
  <si>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</si>
  <si>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</si>
  <si>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</si>
  <si>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</si>
  <si>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</si>
  <si>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</si>
  <si>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</si>
  <si>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</si>
  <si>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</si>
  <si>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</si>
  <si>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</si>
  <si>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</si>
  <si>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</si>
  <si>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</si>
  <si>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</si>
  <si>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</si>
  <si>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</si>
  <si>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</si>
  <si>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</si>
  <si>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</si>
  <si>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</si>
  <si>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</si>
  <si>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</si>
  <si>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</si>
  <si>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</si>
  <si>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</si>
  <si>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</si>
  <si>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</si>
  <si>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</si>
  <si>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</si>
  <si>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</si>
  <si>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</si>
  <si>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</si>
  <si>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</si>
  <si>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</si>
  <si>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</si>
  <si>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</si>
  <si>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</si>
  <si>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</si>
  <si>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</si>
  <si>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</si>
  <si>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</si>
  <si>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</si>
  <si>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</si>
  <si>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</si>
  <si>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</si>
  <si>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</si>
  <si>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</si>
  <si>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</si>
  <si>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</si>
  <si>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</si>
  <si>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</si>
  <si>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</si>
  <si>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</si>
  <si>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</si>
  <si>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</si>
  <si>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</si>
  <si>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</si>
  <si>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</si>
  <si>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</si>
  <si>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</si>
  <si>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</si>
  <si>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</si>
  <si>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</si>
  <si>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</si>
  <si>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</si>
  <si>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</si>
  <si>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</si>
  <si>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</si>
  <si>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</si>
  <si>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</si>
  <si>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</si>
  <si>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</si>
  <si>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</si>
  <si>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</si>
  <si>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</si>
  <si>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</si>
  <si>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</si>
  <si>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</si>
  <si>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</si>
  <si>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</si>
  <si>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</si>
  <si>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</si>
  <si>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</si>
  <si>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</si>
  <si>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</si>
  <si>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</si>
  <si>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</si>
  <si>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</si>
  <si>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</si>
  <si>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</si>
  <si>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</si>
  <si>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</si>
  <si>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</si>
  <si>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</si>
  <si>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</si>
  <si>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</si>
  <si>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</si>
  <si>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</si>
  <si>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</si>
  <si>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</si>
  <si>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</si>
  <si>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</si>
  <si>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</si>
  <si>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</si>
  <si>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</si>
  <si>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</si>
  <si>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</si>
  <si>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</si>
  <si>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</si>
  <si>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</si>
  <si>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</si>
  <si>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</si>
  <si>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</si>
  <si>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</si>
  <si>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</si>
  <si>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</si>
  <si>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</si>
  <si>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</si>
  <si>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</si>
  <si>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</si>
  <si>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</si>
  <si>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</si>
  <si>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</si>
  <si>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</si>
  <si>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</si>
  <si>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</si>
  <si>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</si>
  <si>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</si>
  <si>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</si>
  <si>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</si>
  <si>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</si>
  <si>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</si>
  <si>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</si>
  <si>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</si>
  <si>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</si>
  <si>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</si>
  <si>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</si>
  <si>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</si>
  <si>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</si>
  <si>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</si>
  <si>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</si>
  <si>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</si>
  <si>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</si>
  <si>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</si>
  <si>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</si>
  <si>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</si>
  <si>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</si>
  <si>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</si>
  <si>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</si>
  <si>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</si>
  <si>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</si>
  <si>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</si>
  <si>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</si>
  <si>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</si>
  <si>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</si>
  <si>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</si>
  <si>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</si>
  <si>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</si>
  <si>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</si>
  <si>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</si>
  <si>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</si>
  <si>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</si>
  <si>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</si>
  <si>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</si>
  <si>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</si>
  <si>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</si>
  <si>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</si>
  <si>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</si>
  <si>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</si>
  <si>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</si>
  <si>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</si>
  <si>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</si>
  <si>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</si>
  <si>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</si>
  <si>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</si>
  <si>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</si>
  <si>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</si>
  <si>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</si>
  <si>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</si>
  <si>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</si>
  <si>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</si>
  <si>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</si>
  <si>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</si>
  <si>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</si>
  <si>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</si>
  <si>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</si>
  <si>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</si>
  <si>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</si>
  <si>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</si>
  <si>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</si>
  <si>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</si>
  <si>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</si>
  <si>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</si>
  <si>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</si>
  <si>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</si>
  <si>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</si>
  <si>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</si>
  <si>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</si>
  <si>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</si>
  <si>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</si>
  <si>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</si>
  <si>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</si>
  <si>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</si>
  <si>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</si>
  <si>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</si>
  <si>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</si>
  <si>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</si>
  <si>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</si>
  <si>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</si>
  <si>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</si>
  <si>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</si>
  <si>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</si>
  <si>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</si>
  <si>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</si>
  <si>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</si>
  <si>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</si>
  <si>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</si>
  <si>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</si>
  <si>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</si>
  <si>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</si>
  <si>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</si>
  <si>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</si>
  <si>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</si>
  <si>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</si>
  <si>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</si>
  <si>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</si>
  <si>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</si>
  <si>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</si>
  <si>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</si>
  <si>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</si>
  <si>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</si>
  <si>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</si>
  <si>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</si>
  <si>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</si>
  <si>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</si>
  <si>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</si>
  <si>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</si>
  <si>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</si>
  <si>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</si>
  <si>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</si>
  <si>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</si>
  <si>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</si>
  <si>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</si>
  <si>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</si>
  <si>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</si>
  <si>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</si>
  <si>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</si>
  <si>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</si>
  <si>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</si>
  <si>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</si>
  <si>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</si>
  <si>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</si>
  <si>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</si>
  <si>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</si>
  <si>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</si>
  <si>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</si>
  <si>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</si>
  <si>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</si>
  <si>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</si>
  <si>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</si>
  <si>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</si>
  <si>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</si>
  <si>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</si>
  <si>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</si>
  <si>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</si>
  <si>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</si>
  <si>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</si>
  <si>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</si>
  <si>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</si>
  <si>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</si>
  <si>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</si>
  <si>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</si>
  <si>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</si>
  <si>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</si>
  <si>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</si>
  <si>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</si>
  <si>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</si>
  <si>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</si>
  <si>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</si>
  <si>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</si>
  <si>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</si>
  <si>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</si>
  <si>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</si>
  <si>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</si>
  <si>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</si>
  <si>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</si>
  <si>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</si>
  <si>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</si>
  <si>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</si>
  <si>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</si>
  <si>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</si>
  <si>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</si>
  <si>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</si>
  <si>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</si>
  <si>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</si>
  <si>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</si>
  <si>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</si>
  <si>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</si>
  <si>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</si>
  <si>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</si>
  <si>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</si>
  <si>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</si>
  <si>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</si>
  <si>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</si>
  <si>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</si>
  <si>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</si>
  <si>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</si>
  <si>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</si>
  <si>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</si>
  <si>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</si>
  <si>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</si>
  <si>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</si>
  <si>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</si>
  <si>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</si>
  <si>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</si>
  <si>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</si>
  <si>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</si>
  <si>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</si>
  <si>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</si>
  <si>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</si>
  <si>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</si>
  <si>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</si>
  <si>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</si>
  <si>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</si>
  <si>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</si>
  <si>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</si>
  <si>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</si>
  <si>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</si>
  <si>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</si>
  <si>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</si>
  <si>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</si>
  <si>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</si>
  <si>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</si>
  <si>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</si>
  <si>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</si>
  <si>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</si>
  <si>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</si>
  <si>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</si>
  <si>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</si>
  <si>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</si>
  <si>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</si>
  <si>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</si>
  <si>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</si>
  <si>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</si>
  <si>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</si>
  <si>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</si>
  <si>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</si>
  <si>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</si>
  <si>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</si>
  <si>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</si>
  <si>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</si>
  <si>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</si>
  <si>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</si>
  <si>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</si>
  <si>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</si>
  <si>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</si>
  <si>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</si>
  <si>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</si>
  <si>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</si>
  <si>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</si>
  <si>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</si>
  <si>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</si>
  <si>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</si>
  <si>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</si>
  <si>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</si>
  <si>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</si>
  <si>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</si>
  <si>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</si>
  <si>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</si>
  <si>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</si>
  <si>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</si>
  <si>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</si>
  <si>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</si>
  <si>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</si>
  <si>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</si>
  <si>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</si>
  <si>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</si>
  <si>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</si>
  <si>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</si>
  <si>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</si>
  <si>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</si>
  <si>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</si>
  <si>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</si>
  <si>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</si>
  <si>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</si>
  <si>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</si>
  <si>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</si>
  <si>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</si>
  <si>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</si>
  <si>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</si>
  <si>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</si>
  <si>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</si>
  <si>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</si>
  <si>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</si>
  <si>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</si>
  <si>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</si>
  <si>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</si>
  <si>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</si>
  <si>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</si>
  <si>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</si>
  <si>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</si>
  <si>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</si>
  <si>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</si>
  <si>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</si>
  <si>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</si>
  <si>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</si>
  <si>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</si>
  <si>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</si>
  <si>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</si>
  <si>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</si>
  <si>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</si>
  <si>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</si>
  <si>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</si>
  <si>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</si>
  <si>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</si>
  <si>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</si>
  <si>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</si>
  <si>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</si>
  <si>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</si>
  <si>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</si>
  <si>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</si>
  <si>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</si>
  <si>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</si>
  <si>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</si>
  <si>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</si>
  <si>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</si>
  <si>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</si>
  <si>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</si>
  <si>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</si>
  <si>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</si>
  <si>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</si>
  <si>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</si>
  <si>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</si>
  <si>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</si>
  <si>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</si>
  <si>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</si>
  <si>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</si>
  <si>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</si>
  <si>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</si>
  <si>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</si>
  <si>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</si>
  <si>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</si>
  <si>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</si>
  <si>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</si>
  <si>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</si>
  <si>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</si>
  <si>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</si>
  <si>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</si>
  <si>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</si>
  <si>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</si>
  <si>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</si>
  <si>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</si>
  <si>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</si>
  <si>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</si>
  <si>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</si>
  <si>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</si>
  <si>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</si>
  <si>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</si>
  <si>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</si>
  <si>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</si>
  <si>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</si>
  <si>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</si>
  <si>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</si>
  <si>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</si>
  <si>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</si>
  <si>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</si>
  <si>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</si>
  <si>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</si>
  <si>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</si>
  <si>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</si>
  <si>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</si>
  <si>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</si>
  <si>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</si>
  <si>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</si>
  <si>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</si>
  <si>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</si>
  <si>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</si>
  <si>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</si>
  <si>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</si>
  <si>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</si>
  <si>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</si>
  <si>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</si>
  <si>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</si>
  <si>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</si>
  <si>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</si>
  <si>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</si>
  <si>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</si>
  <si>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</si>
  <si>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</si>
  <si>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</si>
  <si>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</si>
  <si>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</si>
  <si>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</si>
  <si>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</si>
  <si>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</si>
  <si>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</si>
  <si>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</si>
  <si>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</si>
  <si>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</si>
  <si>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</si>
  <si>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</si>
  <si>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</si>
  <si>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</si>
  <si>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</si>
  <si>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</si>
  <si>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</si>
  <si>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</si>
  <si>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</si>
  <si>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</si>
  <si>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</si>
  <si>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</si>
  <si>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</si>
  <si>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</si>
  <si>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</si>
  <si>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</si>
  <si>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</si>
  <si>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</si>
  <si>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</si>
  <si>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</si>
  <si>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</si>
  <si>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</si>
  <si>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</si>
  <si>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</si>
  <si>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</si>
  <si>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</si>
  <si>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</si>
  <si>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</si>
  <si>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</si>
  <si>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</si>
  <si>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</si>
  <si>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</si>
  <si>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</si>
  <si>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</si>
  <si>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</si>
  <si>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</si>
  <si>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</si>
  <si>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</si>
  <si>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</si>
  <si>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</si>
  <si>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</si>
  <si>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</si>
  <si>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</si>
  <si>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</si>
  <si>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</si>
  <si>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</si>
  <si>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</si>
  <si>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</si>
  <si>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</si>
  <si>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</si>
  <si>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</si>
  <si>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</si>
  <si>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</si>
  <si>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</si>
  <si>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</si>
  <si>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</si>
  <si>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</si>
  <si>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</si>
  <si>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</si>
  <si>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</si>
  <si>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</si>
  <si>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</si>
  <si>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</si>
  <si>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</si>
  <si>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</si>
  <si>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</si>
  <si>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</si>
  <si>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</si>
  <si>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</si>
  <si>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</si>
  <si>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</si>
  <si>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</si>
  <si>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</si>
  <si>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</si>
  <si>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</si>
  <si>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</si>
  <si>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</si>
  <si>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</si>
  <si>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</si>
  <si>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</si>
  <si>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</si>
  <si>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</si>
  <si>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</si>
  <si>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</si>
  <si>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</si>
  <si>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</si>
  <si>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</si>
  <si>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</si>
  <si>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</si>
  <si>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</si>
  <si>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</si>
  <si>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</si>
  <si>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</si>
  <si>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</si>
  <si>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</si>
  <si>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</si>
  <si>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</si>
  <si>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</si>
  <si>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</si>
  <si>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</si>
  <si>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</si>
  <si>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</si>
  <si>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</si>
  <si>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</si>
  <si>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</si>
  <si>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</si>
  <si>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</si>
  <si>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</si>
  <si>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</si>
  <si>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</si>
  <si>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</si>
  <si>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</si>
  <si>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</si>
  <si>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</si>
  <si>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</si>
  <si>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</si>
  <si>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</si>
  <si>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</si>
  <si>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</si>
  <si>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</si>
  <si>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</si>
  <si>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</si>
  <si>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</si>
  <si>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</si>
  <si>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</si>
  <si>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</si>
  <si>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</si>
  <si>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</si>
  <si>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</si>
  <si>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</si>
  <si>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</si>
  <si>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</si>
  <si>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</si>
  <si>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</si>
  <si>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</si>
  <si>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</si>
  <si>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</si>
  <si>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</si>
  <si>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</si>
  <si>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</si>
  <si>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</si>
  <si>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</si>
  <si>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</si>
  <si>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</si>
  <si>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</si>
  <si>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</si>
  <si>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</si>
  <si>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</si>
  <si>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</si>
  <si>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</si>
  <si>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</si>
  <si>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</si>
  <si>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</si>
  <si>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</si>
  <si>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</si>
  <si>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</si>
  <si>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</si>
  <si>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</si>
  <si>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</si>
  <si>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</si>
  <si>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</si>
  <si>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</si>
  <si>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</si>
  <si>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</si>
  <si>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</si>
  <si>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</si>
  <si>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</si>
  <si>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</si>
  <si>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</si>
  <si>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</si>
  <si>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</si>
  <si>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</si>
  <si>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</si>
  <si>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</si>
  <si>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</si>
  <si>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</si>
  <si>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</si>
  <si>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</si>
  <si>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</si>
  <si>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</si>
  <si>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</si>
  <si>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</si>
  <si>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</si>
  <si>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</si>
  <si>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</si>
  <si>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</si>
  <si>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</si>
  <si>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</si>
  <si>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</si>
  <si>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</si>
  <si>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</si>
  <si>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</si>
  <si>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</si>
  <si>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</si>
  <si>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</si>
  <si>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</si>
  <si>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</si>
  <si>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</si>
  <si>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</si>
  <si>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</si>
  <si>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</si>
  <si>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</si>
  <si>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</si>
  <si>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</si>
  <si>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</si>
  <si>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</si>
  <si>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</si>
  <si>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</si>
  <si>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</si>
  <si>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</si>
  <si>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</si>
  <si>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</si>
  <si>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</si>
  <si>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</si>
  <si>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</si>
  <si>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</si>
  <si>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</si>
  <si>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</si>
  <si>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</si>
  <si>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</si>
  <si>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</si>
  <si>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</si>
  <si>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</si>
  <si>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</si>
  <si>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</si>
  <si>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</si>
  <si>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</si>
  <si>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</si>
  <si>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</si>
  <si>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</si>
  <si>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</si>
  <si>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</si>
  <si>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</si>
  <si>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</si>
  <si>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</si>
  <si>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</si>
  <si>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</si>
  <si>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</si>
  <si>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</si>
  <si>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</si>
  <si>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</si>
  <si>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</si>
  <si>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</si>
  <si>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</si>
  <si>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</si>
  <si>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</si>
  <si>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</si>
  <si>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</si>
  <si>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</si>
  <si>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</si>
  <si>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</si>
  <si>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</si>
  <si>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</si>
  <si>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</si>
  <si>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</si>
  <si>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</si>
  <si>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</si>
  <si>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</si>
  <si>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</si>
  <si>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</si>
  <si>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</si>
  <si>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</si>
  <si>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</si>
  <si>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</si>
  <si>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</si>
  <si>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</si>
  <si>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</si>
  <si>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</si>
  <si>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</si>
  <si>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</si>
  <si>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</si>
  <si>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</si>
  <si>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</si>
  <si>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</si>
  <si>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</si>
  <si>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</si>
  <si>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</si>
  <si>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</si>
  <si>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</si>
  <si>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</si>
  <si>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</si>
  <si>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</si>
  <si>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</si>
  <si>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</si>
  <si>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</si>
  <si>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</si>
  <si>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</si>
  <si>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</si>
  <si>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</si>
  <si>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</si>
  <si>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</si>
  <si>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</si>
  <si>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</si>
  <si>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</si>
  <si>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</si>
  <si>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</si>
  <si>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</si>
  <si>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</si>
  <si>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</si>
  <si>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</si>
  <si>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</si>
  <si>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</si>
  <si>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</si>
  <si>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</si>
  <si>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</si>
  <si>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</si>
  <si>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</si>
  <si>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</si>
  <si>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</si>
  <si>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</si>
  <si>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</si>
  <si>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</si>
  <si>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</si>
  <si>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</si>
  <si>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</si>
  <si>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</si>
  <si>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</si>
  <si>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</si>
  <si>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</si>
  <si>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</si>
  <si>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</si>
  <si>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</si>
  <si>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</si>
  <si>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</si>
  <si>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</si>
  <si>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</si>
  <si>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</si>
  <si>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</si>
  <si>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</si>
  <si>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</si>
  <si>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</si>
  <si>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</si>
  <si>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</si>
  <si>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</si>
  <si>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</si>
  <si>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</si>
  <si>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</si>
  <si>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</si>
  <si>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</si>
  <si>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</si>
  <si>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</si>
  <si>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</si>
  <si>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</si>
  <si>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</si>
  <si>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</si>
  <si>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</si>
  <si>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</si>
  <si>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</si>
  <si>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</si>
  <si>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</si>
  <si>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</si>
  <si>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</si>
  <si>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</si>
  <si>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</si>
  <si>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</si>
  <si>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</si>
  <si>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</si>
  <si>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</si>
  <si>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</si>
  <si>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</si>
  <si>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</si>
  <si>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</si>
  <si>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</si>
  <si>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</si>
  <si>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</si>
  <si>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</si>
  <si>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</si>
  <si>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</si>
  <si>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</si>
  <si>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</si>
  <si>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</si>
  <si>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</si>
  <si>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</si>
  <si>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</si>
  <si>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</si>
  <si>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</si>
  <si>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</si>
  <si>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</si>
  <si>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</si>
  <si>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</si>
  <si>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</si>
  <si>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</si>
  <si>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</si>
  <si>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</si>
  <si>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</si>
  <si>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</si>
  <si>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</si>
  <si>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</si>
  <si>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</si>
  <si>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</si>
  <si>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</si>
  <si>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</si>
  <si>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</si>
  <si>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</si>
  <si>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</si>
  <si>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</si>
  <si>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</si>
  <si>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</si>
  <si>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</si>
  <si>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</si>
  <si>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</si>
  <si>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</si>
  <si>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</si>
  <si>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</si>
  <si>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</si>
  <si>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</si>
  <si>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</si>
  <si>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</si>
  <si>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</si>
  <si>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</si>
  <si>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</si>
  <si>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</si>
  <si>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</si>
  <si>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</si>
  <si>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</si>
  <si>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</si>
  <si>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</si>
  <si>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</si>
  <si>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</si>
  <si>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</si>
  <si>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</si>
  <si>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</si>
  <si>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</si>
  <si>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</si>
  <si>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</si>
  <si>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</si>
  <si>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</si>
  <si>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</si>
  <si>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</si>
  <si>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</si>
  <si>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</si>
  <si>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</si>
  <si>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</si>
  <si>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</si>
  <si>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</si>
  <si>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</si>
  <si>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</si>
  <si>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</si>
  <si>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</si>
  <si>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</si>
  <si>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</si>
  <si>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</si>
  <si>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</si>
  <si>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</si>
  <si>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</si>
  <si>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</si>
  <si>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</si>
  <si>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</si>
  <si>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</si>
  <si>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</si>
  <si>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</si>
  <si>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</si>
  <si>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</si>
  <si>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</si>
  <si>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</si>
  <si>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</si>
  <si>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</si>
  <si>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</si>
  <si>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</si>
  <si>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</si>
  <si>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</si>
  <si>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</si>
  <si>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</si>
  <si>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</si>
  <si>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</si>
  <si>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</si>
  <si>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</si>
  <si>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</si>
  <si>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</si>
  <si>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</si>
  <si>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</si>
  <si>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</si>
  <si>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</si>
  <si>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</si>
  <si>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</si>
  <si>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</si>
  <si>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</si>
  <si>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</si>
  <si>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</si>
  <si>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</si>
  <si>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</si>
  <si>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</si>
  <si>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</si>
  <si>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</si>
  <si>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</si>
  <si>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</si>
  <si>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</si>
  <si>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</si>
  <si>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</si>
  <si>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</si>
  <si>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</si>
  <si>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</si>
  <si>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</si>
  <si>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</si>
  <si>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</si>
  <si>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</si>
  <si>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</si>
  <si>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</si>
  <si>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</si>
  <si>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</si>
  <si>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</si>
  <si>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</si>
  <si>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</si>
  <si>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</si>
  <si>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</si>
  <si>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</si>
  <si>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</si>
  <si>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</si>
  <si>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</si>
  <si>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</si>
  <si>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</si>
  <si>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</si>
  <si>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</si>
  <si>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</si>
  <si>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</si>
  <si>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</si>
  <si>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</si>
  <si>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</si>
  <si>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</si>
  <si>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</si>
  <si>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</si>
  <si>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</si>
  <si>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</si>
  <si>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</si>
  <si>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</si>
  <si>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</si>
  <si>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</si>
  <si>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</si>
  <si>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</si>
  <si>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</si>
  <si>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</si>
  <si>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</si>
  <si>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</si>
  <si>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</si>
  <si>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</si>
  <si>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</si>
  <si>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</si>
  <si>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</si>
  <si>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</si>
  <si>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</si>
  <si>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</si>
  <si>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</si>
  <si>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</si>
  <si>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</si>
  <si>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</si>
  <si>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</si>
  <si>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</si>
  <si>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</si>
  <si>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</si>
  <si>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</si>
  <si>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</si>
  <si>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</si>
  <si>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</si>
  <si>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</si>
  <si>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</si>
  <si>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</si>
  <si>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</si>
  <si>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</si>
  <si>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</si>
  <si>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</si>
  <si>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</si>
  <si>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</si>
  <si>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</si>
  <si>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</si>
  <si>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</si>
  <si>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</si>
  <si>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</si>
  <si>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</si>
  <si>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</si>
  <si>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</si>
  <si>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</si>
  <si>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</si>
  <si>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</si>
  <si>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</si>
  <si>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</si>
  <si>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</si>
  <si>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</si>
  <si>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</si>
  <si>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</si>
  <si>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</si>
  <si>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</si>
  <si>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</si>
  <si>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</si>
  <si>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</si>
  <si>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</si>
  <si>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</si>
  <si>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</si>
  <si>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</si>
  <si>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</si>
  <si>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</si>
  <si>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</si>
  <si>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</si>
  <si>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</si>
  <si>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</si>
  <si>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</si>
  <si>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</si>
  <si>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</si>
  <si>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</si>
  <si>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</si>
  <si>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</si>
  <si>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</si>
  <si>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</si>
  <si>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</si>
  <si>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</si>
  <si>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</si>
  <si>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</si>
  <si>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</si>
  <si>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</si>
  <si>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</si>
  <si>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</si>
  <si>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</si>
  <si>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</si>
  <si>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</si>
  <si>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</si>
  <si>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</si>
  <si>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</si>
  <si>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</si>
  <si>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</si>
  <si>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</si>
  <si>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</si>
  <si>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</si>
  <si>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</si>
  <si>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</si>
  <si>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</si>
  <si>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</si>
  <si>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</si>
  <si>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</si>
  <si>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</si>
  <si>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</si>
  <si>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</si>
  <si>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</si>
  <si>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</si>
  <si>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</si>
  <si>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</si>
  <si>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</si>
  <si>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</si>
  <si>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</si>
  <si>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</si>
  <si>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</si>
  <si>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</si>
  <si>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</si>
  <si>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</si>
  <si>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</si>
  <si>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</si>
  <si>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</si>
  <si>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</si>
  <si>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</si>
  <si>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</si>
  <si>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</si>
  <si>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</si>
  <si>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</si>
  <si>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</si>
  <si>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</si>
  <si>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</si>
  <si>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</si>
  <si>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</si>
  <si>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</si>
  <si>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</si>
  <si>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</si>
  <si>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</si>
  <si>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</si>
  <si>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</si>
  <si>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</si>
  <si>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</si>
  <si>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</si>
  <si>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</si>
  <si>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</si>
  <si>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</si>
  <si>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</si>
  <si>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</si>
  <si>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</si>
  <si>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</si>
  <si>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</si>
  <si>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</si>
  <si>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</si>
  <si>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</si>
  <si>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</si>
  <si>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</si>
  <si>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</si>
  <si>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</si>
  <si>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</si>
  <si>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</si>
  <si>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</si>
  <si>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</si>
  <si>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</si>
  <si>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</si>
  <si>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</si>
  <si>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</si>
  <si>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</si>
  <si>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</si>
  <si>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</si>
  <si>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</si>
  <si>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</si>
  <si>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</si>
  <si>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</si>
  <si>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</si>
  <si>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</si>
  <si>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</si>
  <si>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</si>
  <si>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</si>
  <si>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</si>
  <si>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</si>
  <si>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</si>
  <si>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</si>
  <si>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</si>
  <si>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</si>
  <si>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</si>
  <si>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</si>
  <si>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</si>
  <si>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</si>
  <si>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</si>
  <si>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</si>
  <si>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</si>
  <si>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</si>
  <si>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</si>
  <si>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</si>
  <si>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</si>
  <si>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</si>
  <si>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</si>
  <si>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</si>
  <si>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</si>
  <si>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</si>
  <si>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</si>
  <si>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</si>
  <si>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</si>
  <si>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</si>
  <si>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</si>
  <si>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</si>
  <si>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</si>
  <si>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</si>
  <si>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</si>
  <si>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</si>
  <si>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</si>
  <si>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</si>
  <si>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</si>
  <si>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</si>
  <si>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</si>
  <si>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</si>
  <si>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</si>
  <si>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</si>
  <si>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</si>
  <si>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</si>
  <si>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</si>
  <si>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</si>
  <si>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</si>
  <si>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</si>
  <si>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</si>
  <si>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</si>
  <si>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</si>
  <si>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</si>
  <si>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</si>
  <si>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</si>
  <si>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</si>
  <si>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</si>
  <si>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</si>
  <si>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</si>
  <si>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</si>
  <si>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</si>
  <si>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</si>
  <si>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</si>
  <si>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</si>
  <si>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</si>
  <si>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</si>
  <si>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</si>
  <si>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</si>
  <si>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</si>
  <si>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</si>
  <si>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</si>
  <si>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</si>
  <si>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</si>
  <si>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</si>
  <si>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</si>
  <si>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</si>
  <si>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</si>
  <si>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</si>
  <si>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</si>
  <si>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</si>
  <si>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</si>
  <si>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</si>
  <si>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</si>
  <si>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</si>
  <si>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</si>
  <si>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</si>
  <si>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</si>
  <si>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</si>
  <si>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</si>
  <si>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</si>
  <si>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</si>
  <si>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</si>
  <si>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</si>
  <si>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</si>
  <si>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</si>
  <si>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</si>
  <si>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</si>
  <si>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</si>
  <si>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</si>
  <si>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</si>
  <si>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</si>
  <si>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</si>
  <si>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</si>
  <si>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</si>
  <si>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</si>
  <si>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</si>
  <si>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</si>
  <si>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</si>
  <si>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</si>
  <si>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</si>
  <si>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</si>
  <si>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</si>
  <si>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</si>
  <si>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</si>
  <si>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</si>
  <si>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</si>
  <si>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</si>
  <si>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</si>
  <si>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</si>
  <si>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</si>
  <si>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</si>
  <si>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</si>
  <si>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</si>
  <si>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</si>
  <si>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</si>
  <si>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</si>
  <si>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</si>
  <si>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</si>
  <si>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</si>
  <si>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</si>
  <si>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</si>
  <si>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</si>
  <si>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</si>
  <si>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</si>
  <si>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</si>
  <si>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</si>
  <si>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</si>
  <si>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</si>
  <si>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</si>
  <si>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</si>
  <si>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</si>
  <si>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</si>
  <si>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</si>
  <si>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</si>
  <si>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</si>
  <si>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</si>
  <si>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</si>
  <si>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</si>
  <si>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</si>
  <si>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</si>
  <si>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</si>
  <si>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</si>
  <si>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</si>
  <si>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</si>
  <si>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</si>
  <si>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</si>
  <si>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</si>
  <si>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</si>
  <si>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</si>
  <si>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</si>
  <si>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</si>
  <si>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</si>
  <si>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</si>
  <si>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</si>
  <si>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</si>
  <si>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</si>
  <si>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</si>
  <si>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</si>
  <si>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</si>
  <si>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</si>
  <si>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</si>
  <si>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</si>
  <si>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</si>
  <si>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</si>
  <si>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</si>
  <si>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</si>
  <si>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</si>
  <si>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</si>
  <si>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</si>
  <si>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</si>
  <si>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</si>
  <si>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</si>
  <si>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</si>
  <si>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</si>
  <si>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</si>
  <si>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</si>
  <si>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</si>
  <si>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</si>
  <si>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</si>
  <si>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</si>
  <si>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</si>
  <si>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</si>
  <si>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</si>
  <si>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</si>
  <si>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</si>
  <si>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</si>
  <si>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</si>
  <si>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</si>
  <si>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</si>
  <si>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</si>
  <si>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</si>
  <si>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</si>
  <si>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</si>
  <si>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</si>
  <si>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</si>
  <si>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</si>
  <si>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</si>
  <si>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</si>
  <si>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</si>
  <si>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</si>
  <si>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</si>
  <si>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</si>
  <si>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</si>
  <si>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</si>
  <si>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</si>
  <si>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</si>
  <si>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</si>
  <si>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</si>
  <si>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</si>
  <si>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</si>
  <si>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</si>
  <si>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</si>
  <si>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</si>
  <si>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</si>
  <si>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</si>
  <si>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</si>
  <si>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</si>
  <si>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</si>
  <si>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</si>
  <si>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</si>
  <si>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</si>
  <si>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</si>
  <si>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</si>
  <si>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</si>
  <si>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</si>
  <si>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</si>
  <si>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</si>
  <si>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</si>
  <si>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</si>
  <si>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</si>
  <si>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</si>
  <si>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</si>
  <si>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</si>
  <si>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</si>
  <si>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</si>
  <si>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</si>
  <si>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</si>
  <si>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</si>
  <si>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</si>
  <si>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</si>
  <si>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</si>
  <si>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</si>
  <si>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</si>
  <si>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</si>
  <si>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</si>
  <si>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</si>
  <si>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</si>
  <si>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</si>
  <si>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</si>
  <si>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</si>
  <si>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</si>
  <si>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</si>
  <si>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</si>
  <si>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</si>
  <si>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</si>
  <si>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</si>
  <si>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</si>
  <si>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</si>
  <si>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</si>
  <si>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</si>
  <si>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</si>
  <si>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</si>
  <si>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</si>
  <si>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</si>
  <si>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</si>
  <si>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</si>
  <si>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</si>
  <si>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</si>
  <si>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</si>
  <si>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</si>
  <si>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</si>
  <si>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</si>
  <si>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</si>
  <si>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</si>
  <si>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</si>
  <si>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</si>
  <si>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</si>
  <si>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</si>
  <si>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</si>
  <si>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</si>
  <si>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</si>
  <si>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</si>
  <si>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</si>
  <si>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</si>
  <si>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</si>
  <si>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</si>
  <si>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</si>
  <si>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</si>
  <si>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</si>
  <si>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</si>
  <si>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</si>
  <si>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</si>
  <si>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</si>
  <si>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</si>
  <si>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</si>
  <si>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</si>
  <si>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</si>
  <si>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</si>
  <si>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</si>
  <si>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</si>
  <si>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</si>
  <si>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</si>
  <si>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</si>
  <si>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</si>
  <si>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</si>
  <si>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</si>
  <si>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</si>
  <si>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</si>
  <si>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</si>
  <si>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</si>
  <si>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</si>
  <si>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</si>
  <si>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</si>
  <si>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</si>
  <si>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</si>
  <si>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</si>
  <si>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</si>
  <si>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</si>
  <si>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</si>
  <si>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</si>
  <si>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</si>
  <si>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</si>
  <si>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</si>
  <si>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</si>
  <si>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</si>
  <si>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</si>
  <si>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</si>
  <si>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</si>
  <si>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</si>
  <si>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</si>
  <si>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</si>
  <si>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</si>
  <si>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</si>
  <si>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</si>
  <si>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</si>
  <si>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</si>
  <si>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</si>
  <si>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</si>
  <si>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</si>
  <si>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</si>
  <si>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</si>
  <si>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</si>
  <si>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</si>
  <si>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</si>
  <si>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</si>
  <si>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</si>
  <si>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</si>
  <si>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</si>
  <si>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</si>
  <si>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</si>
  <si>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</si>
  <si>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</si>
  <si>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</si>
  <si>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</si>
  <si>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</si>
  <si>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</si>
  <si>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</si>
  <si>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</si>
  <si>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</si>
  <si>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</si>
  <si>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</si>
  <si>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</si>
  <si>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</si>
  <si>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</si>
  <si>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</si>
  <si>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</si>
  <si>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</si>
  <si>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</si>
  <si>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</si>
  <si>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</si>
  <si>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</si>
  <si>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</si>
  <si>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</si>
  <si>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</si>
  <si>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</si>
  <si>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</si>
  <si>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</si>
  <si>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</si>
  <si>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</si>
  <si>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</si>
  <si>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</si>
  <si>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</si>
  <si>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</si>
  <si>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</si>
  <si>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</si>
  <si>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</si>
  <si>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</si>
  <si>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</si>
  <si>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</si>
  <si>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</si>
  <si>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</si>
  <si>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</si>
  <si>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</si>
  <si>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</si>
  <si>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</si>
  <si>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</si>
  <si>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</si>
  <si>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</si>
  <si>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</si>
  <si>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</si>
  <si>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</si>
  <si>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</si>
  <si>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</si>
  <si>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</si>
  <si>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</si>
  <si>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</si>
  <si>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</si>
  <si>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</si>
  <si>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</si>
  <si>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</si>
  <si>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</si>
  <si>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</si>
  <si>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</si>
  <si>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</si>
  <si>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</si>
  <si>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</si>
  <si>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</si>
  <si>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</si>
  <si>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</si>
  <si>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</si>
  <si>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</si>
  <si>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</si>
  <si>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</si>
  <si>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</si>
  <si>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</si>
  <si>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</si>
  <si>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</si>
  <si>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</si>
  <si>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</si>
  <si>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</si>
  <si>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</si>
  <si>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</si>
  <si>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</si>
  <si>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</si>
  <si>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</si>
  <si>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</si>
  <si>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</si>
  <si>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</si>
  <si>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</si>
  <si>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</si>
  <si>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</si>
  <si>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</si>
  <si>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</si>
  <si>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</si>
  <si>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</si>
  <si>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</si>
  <si>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</si>
  <si>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</si>
  <si>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</si>
  <si>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</si>
  <si>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</si>
  <si>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</si>
  <si>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</si>
  <si>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</si>
  <si>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</si>
  <si>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</si>
  <si>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</si>
  <si>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</si>
  <si>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</si>
  <si>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</si>
  <si>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</si>
  <si>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</si>
  <si>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</si>
  <si>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</si>
  <si>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</si>
  <si>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</si>
  <si>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</si>
  <si>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</si>
  <si>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</si>
  <si>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</si>
  <si>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</si>
  <si>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</si>
  <si>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</si>
  <si>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</si>
  <si>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</si>
  <si>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</si>
  <si>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</si>
  <si>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</si>
  <si>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</si>
  <si>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</si>
  <si>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</si>
  <si>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</si>
  <si>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</si>
  <si>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</si>
  <si>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</si>
  <si>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</si>
  <si>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</si>
  <si>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</si>
  <si>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</si>
  <si>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</si>
  <si>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</si>
  <si>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</si>
  <si>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</si>
  <si>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</si>
  <si>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</si>
  <si>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</si>
  <si>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</si>
  <si>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</si>
  <si>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</si>
  <si>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</si>
  <si>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</si>
  <si>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</si>
  <si>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</si>
  <si>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</si>
  <si>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</si>
  <si>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</si>
  <si>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</si>
  <si>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</si>
  <si>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</si>
  <si>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</si>
  <si>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</si>
  <si>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</si>
  <si>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</si>
  <si>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</si>
  <si>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</si>
  <si>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</si>
  <si>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</si>
  <si>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</si>
  <si>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</si>
  <si>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</si>
  <si>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</si>
  <si>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</si>
  <si>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</si>
  <si>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</si>
  <si>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</si>
  <si>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</si>
  <si>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</si>
  <si>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</si>
  <si>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</si>
  <si>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</si>
  <si>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</si>
  <si>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</si>
  <si>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</si>
  <si>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</si>
  <si>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</si>
  <si>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</si>
  <si>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</si>
  <si>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</si>
  <si>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</si>
  <si>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</si>
  <si>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</si>
  <si>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</si>
  <si>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</si>
  <si>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</si>
  <si>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</si>
  <si>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</si>
  <si>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</si>
  <si>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</si>
  <si>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</si>
  <si>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</si>
  <si>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</si>
  <si>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</si>
  <si>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</si>
  <si>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</si>
  <si>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</si>
  <si>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</si>
  <si>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</si>
  <si>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</si>
  <si>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</si>
  <si>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</si>
  <si>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</si>
  <si>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</si>
  <si>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</si>
  <si>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</si>
  <si>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</si>
  <si>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</si>
  <si>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</si>
  <si>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</si>
  <si>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</si>
  <si>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</si>
  <si>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</si>
  <si>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</si>
  <si>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</si>
  <si>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</si>
  <si>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</si>
  <si>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</si>
  <si>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</si>
  <si>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</si>
  <si>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</si>
  <si>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</si>
  <si>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</si>
  <si>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</si>
  <si>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</si>
  <si>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</si>
  <si>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</si>
  <si>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</si>
  <si>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</si>
  <si>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</si>
  <si>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</si>
  <si>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</si>
  <si>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</si>
  <si>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</si>
  <si>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</si>
  <si>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</si>
  <si>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</si>
  <si>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</si>
  <si>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</si>
  <si>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</si>
  <si>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</si>
  <si>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</si>
  <si>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</si>
  <si>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</si>
  <si>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</si>
  <si>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</si>
  <si>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</si>
  <si>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</si>
  <si>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</si>
  <si>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</si>
  <si>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</si>
  <si>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</si>
  <si>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</si>
  <si>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</si>
  <si>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</si>
  <si>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</si>
  <si>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</si>
  <si>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</si>
  <si>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</si>
  <si>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</si>
  <si>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</si>
  <si>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</si>
  <si>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</si>
  <si>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</si>
  <si>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</si>
  <si>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</si>
  <si>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</si>
  <si>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</si>
  <si>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</si>
  <si>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</si>
  <si>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</si>
  <si>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</si>
  <si>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</si>
  <si>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</si>
  <si>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</si>
  <si>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</si>
  <si>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</si>
  <si>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</si>
  <si>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</si>
  <si>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</si>
  <si>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</si>
  <si>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</si>
  <si>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</si>
  <si>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</si>
  <si>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</si>
  <si>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</si>
  <si>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</si>
  <si>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</si>
  <si>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</si>
  <si>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</si>
  <si>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</si>
  <si>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</si>
  <si>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</si>
  <si>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</si>
  <si>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</si>
  <si>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</si>
  <si>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</si>
  <si>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</si>
  <si>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</si>
  <si>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</si>
  <si>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</si>
  <si>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</si>
  <si>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</si>
  <si>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</si>
  <si>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</si>
  <si>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</si>
  <si>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</si>
  <si>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</si>
  <si>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</si>
  <si>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</si>
  <si>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</si>
  <si>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</si>
  <si>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</si>
  <si>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</si>
  <si>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</si>
  <si>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</si>
  <si>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</si>
  <si>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</si>
  <si>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</si>
  <si>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</si>
  <si>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</si>
  <si>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</si>
  <si>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</si>
  <si>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</si>
  <si>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</si>
  <si>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</si>
  <si>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</si>
  <si>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</si>
  <si>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</si>
  <si>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</si>
  <si>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</si>
  <si>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</si>
  <si>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</si>
  <si>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</si>
  <si>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</si>
  <si>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</si>
  <si>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</si>
  <si>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</si>
  <si>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</si>
  <si>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</si>
  <si>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</si>
  <si>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</si>
  <si>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</si>
  <si>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</si>
  <si>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</si>
  <si>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</si>
  <si>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</si>
  <si>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</si>
  <si>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</si>
  <si>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</si>
  <si>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</si>
  <si>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</si>
  <si>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</si>
  <si>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</si>
  <si>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</si>
  <si>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</si>
  <si>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</si>
  <si>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</si>
  <si>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</si>
  <si>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</si>
  <si>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</si>
  <si>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</si>
  <si>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</si>
  <si>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</si>
  <si>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</si>
  <si>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</si>
  <si>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</si>
  <si>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</si>
  <si>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</si>
  <si>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</si>
  <si>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</si>
  <si>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</si>
  <si>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</si>
  <si>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</si>
  <si>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</si>
  <si>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</si>
  <si>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</si>
  <si>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</si>
  <si>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</si>
  <si>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</si>
  <si>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</si>
  <si>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</si>
  <si>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</si>
  <si>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</si>
  <si>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</si>
  <si>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</si>
  <si>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</si>
  <si>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</si>
  <si>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</si>
  <si>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</si>
  <si>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</si>
  <si>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</si>
  <si>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</si>
  <si>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</si>
  <si>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</si>
  <si>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</si>
  <si>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</si>
  <si>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</si>
  <si>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</si>
  <si>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</si>
  <si>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</si>
  <si>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</si>
  <si>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</si>
  <si>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</si>
  <si>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</si>
  <si>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</si>
  <si>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</si>
  <si>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</si>
  <si>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</si>
  <si>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</si>
  <si>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</si>
  <si>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</si>
  <si>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</si>
  <si>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</si>
  <si>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</si>
  <si>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</si>
  <si>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</si>
  <si>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</si>
  <si>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</si>
  <si>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</si>
  <si>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</si>
  <si>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</si>
  <si>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</si>
  <si>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</si>
  <si>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</si>
  <si>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</si>
  <si>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</si>
  <si>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</si>
  <si>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</si>
  <si>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</si>
  <si>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</si>
  <si>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</si>
  <si>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</si>
  <si>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</si>
  <si>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</si>
  <si>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</si>
  <si>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</si>
  <si>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</si>
  <si>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</si>
  <si>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</si>
  <si>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</si>
  <si>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</si>
  <si>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</si>
  <si>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</si>
  <si>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</si>
  <si>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</si>
  <si>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</si>
  <si>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</si>
  <si>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</si>
  <si>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</si>
  <si>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</si>
  <si>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</si>
  <si>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</si>
  <si>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</si>
  <si>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</si>
  <si>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</si>
  <si>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</si>
  <si>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</si>
  <si>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</si>
  <si>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</si>
  <si>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</si>
  <si>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</si>
  <si>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</si>
  <si>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</si>
  <si>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</si>
  <si>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</si>
  <si>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</si>
  <si>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</si>
  <si>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</si>
  <si>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</si>
  <si>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</si>
  <si>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</si>
  <si>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</si>
  <si>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</si>
  <si>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</si>
  <si>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</si>
  <si>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</si>
  <si>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</si>
  <si>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</si>
  <si>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</si>
  <si>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</si>
  <si>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</si>
  <si>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</si>
  <si>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</si>
  <si>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</si>
  <si>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</si>
  <si>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</si>
  <si>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</si>
  <si>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</si>
  <si>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</si>
  <si>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</si>
  <si>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</si>
  <si>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</si>
  <si>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</si>
  <si>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</si>
  <si>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</si>
  <si>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</si>
  <si>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</si>
  <si>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</si>
  <si>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</si>
  <si>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</si>
  <si>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</si>
  <si>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</si>
  <si>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</si>
  <si>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</si>
  <si>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</si>
  <si>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</si>
  <si>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</si>
  <si>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</si>
  <si>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</si>
  <si>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</si>
  <si>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</si>
  <si>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</si>
  <si>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</si>
  <si>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</si>
  <si>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</si>
  <si>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</si>
  <si>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</si>
  <si>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</si>
  <si>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</si>
  <si>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</si>
  <si>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</si>
  <si>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</si>
  <si>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</si>
  <si>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</si>
  <si>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</si>
  <si>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</si>
  <si>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</si>
  <si>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</si>
  <si>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</si>
  <si>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</si>
  <si>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</si>
  <si>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</si>
  <si>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</si>
  <si>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</si>
  <si>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</si>
  <si>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</si>
  <si>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</si>
  <si>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</si>
  <si>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</si>
  <si>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</si>
  <si>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</si>
  <si>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</si>
  <si>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</si>
  <si>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</si>
  <si>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</si>
  <si>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</si>
  <si>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</si>
  <si>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</si>
  <si>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</si>
  <si>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</si>
  <si>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</si>
  <si>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</si>
  <si>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</si>
  <si>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</si>
  <si>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</si>
  <si>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</si>
  <si>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</si>
  <si>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</si>
  <si>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</si>
  <si>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</si>
  <si>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</si>
  <si>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</si>
  <si>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</si>
  <si>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</si>
  <si>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</si>
  <si>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</si>
  <si>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</si>
  <si>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</si>
  <si>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</si>
  <si>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</si>
  <si>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</si>
  <si>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</si>
  <si>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</si>
  <si>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</si>
  <si>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</si>
  <si>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</si>
  <si>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</si>
  <si>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</si>
  <si>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</si>
  <si>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</si>
  <si>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</si>
  <si>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</si>
  <si>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</si>
  <si>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</si>
  <si>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</si>
  <si>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</si>
  <si>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</si>
  <si>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</si>
  <si>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</si>
  <si>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</si>
  <si>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</si>
  <si>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</si>
  <si>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</si>
  <si>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</si>
  <si>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</si>
  <si>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</si>
  <si>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</si>
  <si>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</si>
  <si>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</si>
  <si>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</si>
  <si>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</si>
  <si>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</si>
  <si>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</si>
  <si>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</si>
  <si>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</si>
  <si>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</si>
  <si>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</si>
  <si>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</si>
  <si>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</si>
  <si>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</si>
  <si>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</si>
  <si>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</si>
  <si>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</si>
  <si>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</si>
  <si>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</si>
  <si>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</si>
  <si>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</si>
  <si>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</si>
  <si>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</si>
  <si>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</si>
  <si>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</si>
  <si>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</si>
  <si>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</si>
  <si>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</si>
  <si>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</si>
  <si>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</si>
  <si>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</si>
  <si>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</si>
  <si>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</si>
  <si>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</si>
  <si>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</si>
  <si>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</si>
  <si>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</si>
  <si>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</si>
  <si>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</si>
  <si>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</si>
  <si>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</si>
  <si>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</si>
  <si>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</si>
  <si>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</si>
  <si>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</si>
  <si>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</si>
  <si>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</si>
  <si>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</si>
  <si>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</si>
  <si>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</si>
  <si>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</si>
  <si>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</si>
  <si>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</si>
  <si>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</si>
  <si>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</si>
  <si>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</si>
  <si>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</si>
  <si>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</si>
  <si>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</si>
  <si>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</si>
  <si>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</si>
  <si>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</si>
  <si>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</si>
  <si>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</si>
  <si>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</si>
  <si>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</si>
  <si>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</si>
  <si>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</si>
  <si>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</si>
  <si>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</si>
  <si>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</si>
  <si>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</si>
  <si>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</si>
  <si>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</si>
  <si>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</si>
  <si>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</si>
  <si>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</si>
  <si>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</si>
  <si>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</si>
  <si>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</si>
  <si>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</si>
  <si>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</si>
  <si>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</si>
  <si>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</si>
  <si>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</si>
  <si>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</si>
  <si>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</si>
  <si>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</si>
  <si>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</si>
  <si>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</si>
  <si>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</si>
  <si>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</si>
  <si>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</si>
  <si>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</si>
  <si>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</si>
  <si>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</si>
  <si>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</si>
  <si>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</si>
  <si>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</si>
  <si>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</si>
  <si>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</si>
  <si>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</si>
  <si>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</si>
  <si>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</si>
  <si>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</si>
  <si>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</si>
  <si>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</si>
  <si>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</si>
  <si>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</si>
  <si>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</si>
  <si>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</si>
  <si>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</si>
  <si>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</si>
  <si>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</si>
  <si>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</si>
  <si>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</si>
  <si>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</si>
  <si>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</si>
  <si>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</si>
  <si>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</si>
  <si>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</si>
  <si>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</si>
  <si>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</si>
  <si>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</si>
  <si>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</si>
  <si>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</si>
  <si>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</si>
  <si>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</si>
  <si>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</si>
  <si>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</si>
  <si>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</si>
  <si>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</si>
  <si>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</si>
  <si>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</si>
  <si>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</si>
  <si>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</si>
  <si>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</si>
  <si>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</si>
  <si>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</si>
  <si>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</si>
  <si>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</si>
  <si>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</si>
  <si>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</si>
  <si>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</si>
  <si>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</si>
  <si>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</si>
  <si>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</si>
  <si>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</si>
  <si>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</si>
  <si>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</si>
  <si>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</si>
  <si>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</si>
  <si>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</si>
  <si>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</si>
  <si>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</si>
  <si>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</si>
  <si>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</si>
  <si>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</si>
  <si>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</si>
  <si>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</si>
  <si>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</si>
  <si>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</si>
  <si>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</si>
  <si>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</si>
  <si>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</si>
  <si>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</si>
  <si>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</si>
  <si>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</si>
  <si>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</si>
  <si>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</si>
  <si>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</si>
  <si>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</si>
  <si>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</si>
  <si>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</si>
  <si>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</si>
  <si>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</si>
  <si>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</si>
  <si>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</si>
  <si>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</si>
  <si>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</si>
  <si>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</si>
  <si>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</si>
  <si>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</si>
  <si>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</si>
  <si>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</si>
  <si>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</si>
  <si>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</si>
  <si>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</si>
  <si>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</si>
  <si>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</si>
  <si>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</si>
  <si>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</si>
  <si>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</si>
  <si>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</si>
  <si>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</si>
  <si>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</si>
  <si>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</si>
  <si>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</si>
  <si>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</si>
  <si>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</si>
  <si>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</si>
  <si>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</si>
  <si>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</si>
  <si>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</si>
  <si>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</si>
  <si>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</si>
  <si>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</si>
  <si>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</si>
  <si>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</si>
  <si>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</si>
  <si>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</si>
  <si>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</si>
  <si>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</si>
  <si>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</si>
  <si>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</si>
  <si>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</si>
  <si>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</si>
  <si>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</si>
  <si>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</si>
  <si>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</si>
  <si>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</si>
  <si>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</si>
  <si>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</si>
  <si>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</si>
  <si>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</si>
  <si>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</si>
  <si>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</si>
  <si>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</si>
  <si>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</si>
  <si>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</si>
  <si>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</si>
  <si>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</si>
  <si>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</si>
  <si>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</si>
  <si>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</si>
  <si>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</si>
  <si>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</si>
  <si>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</si>
  <si>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</si>
  <si>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</si>
  <si>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</si>
  <si>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</si>
  <si>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</si>
  <si>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</si>
  <si>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</si>
  <si>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</si>
  <si>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</si>
  <si>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</si>
  <si>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</si>
  <si>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</si>
  <si>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</si>
  <si>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</si>
  <si>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</si>
  <si>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</si>
  <si>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</si>
  <si>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</si>
  <si>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</si>
  <si>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</si>
  <si>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</si>
  <si>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</si>
  <si>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</si>
  <si>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</si>
  <si>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</si>
  <si>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</si>
  <si>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</si>
  <si>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</si>
  <si>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</si>
  <si>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</si>
  <si>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</si>
  <si>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</si>
  <si>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</si>
  <si>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</si>
  <si>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</si>
  <si>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</si>
  <si>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</si>
  <si>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</si>
  <si>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</si>
  <si>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</si>
  <si>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</si>
  <si>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</si>
  <si>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</si>
  <si>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</si>
  <si>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</si>
  <si>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</si>
  <si>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</si>
  <si>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</si>
  <si>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</si>
  <si>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</si>
  <si>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</si>
  <si>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</si>
  <si>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</si>
  <si>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</si>
  <si>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</si>
  <si>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</si>
  <si>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</si>
  <si>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</si>
  <si>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</si>
  <si>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</si>
  <si>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</si>
  <si>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</si>
  <si>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</si>
  <si>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</si>
  <si>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</si>
  <si>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</si>
  <si>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</si>
  <si>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</si>
  <si>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</si>
  <si>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</si>
  <si>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</si>
  <si>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</si>
  <si>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</si>
  <si>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</si>
  <si>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</si>
  <si>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</si>
  <si>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</si>
  <si>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</si>
  <si>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</si>
  <si>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</si>
  <si>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</si>
  <si>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</si>
  <si>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</si>
  <si>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</si>
  <si>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</si>
  <si>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</si>
  <si>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</si>
  <si>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</si>
  <si>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</si>
  <si>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</si>
  <si>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</si>
  <si>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</si>
  <si>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</si>
  <si>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</si>
  <si>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</si>
  <si>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</si>
  <si>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</si>
  <si>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</si>
  <si>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</si>
  <si>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</si>
  <si>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</si>
  <si>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</si>
  <si>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</si>
  <si>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</si>
  <si>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</si>
  <si>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</si>
  <si>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</si>
  <si>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</si>
  <si>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</si>
  <si>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</si>
  <si>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</si>
  <si>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</si>
  <si>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</si>
  <si>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</si>
  <si>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</si>
  <si>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</si>
  <si>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</si>
  <si>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</si>
  <si>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</si>
  <si>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</si>
  <si>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</si>
  <si>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</si>
  <si>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</si>
  <si>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</si>
  <si>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</si>
  <si>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</si>
  <si>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</si>
  <si>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</si>
  <si>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</si>
  <si>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</si>
  <si>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</si>
  <si>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</si>
  <si>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</si>
  <si>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</si>
  <si>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</si>
  <si>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</si>
  <si>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</si>
  <si>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</si>
  <si>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</si>
  <si>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</si>
  <si>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</si>
  <si>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</si>
  <si>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</si>
  <si>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</si>
  <si>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</si>
  <si>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</si>
  <si>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</si>
  <si>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</si>
  <si>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</si>
  <si>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</si>
  <si>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</si>
  <si>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</si>
  <si>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</si>
  <si>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</si>
  <si>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</si>
  <si>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</si>
  <si>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</si>
  <si>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</si>
  <si>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</si>
  <si>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</si>
  <si>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</si>
  <si>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</si>
  <si>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</si>
  <si>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</si>
  <si>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</si>
  <si>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</si>
  <si>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</si>
  <si>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</si>
  <si>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</si>
  <si>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</si>
  <si>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</si>
  <si>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</si>
  <si>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</si>
  <si>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</si>
  <si>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</si>
  <si>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</si>
  <si>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</si>
  <si>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</si>
  <si>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</si>
  <si>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</si>
  <si>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</si>
  <si>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</si>
  <si>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</si>
  <si>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</si>
  <si>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</si>
  <si>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</si>
  <si>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</si>
  <si>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</si>
  <si>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</si>
  <si>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</si>
  <si>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</si>
  <si>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</si>
  <si>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</si>
  <si>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</si>
  <si>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</si>
  <si>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</si>
  <si>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</si>
  <si>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</si>
  <si>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</si>
  <si>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</si>
  <si>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</si>
  <si>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</si>
  <si>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</si>
  <si>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</si>
  <si>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</si>
  <si>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</si>
  <si>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</si>
  <si>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</si>
  <si>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</si>
  <si>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</si>
  <si>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</si>
  <si>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</si>
  <si>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</si>
  <si>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</si>
  <si>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</si>
  <si>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</si>
  <si>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</si>
  <si>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</si>
  <si>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</si>
  <si>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</si>
  <si>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</si>
  <si>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</si>
  <si>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</si>
  <si>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</si>
  <si>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</si>
  <si>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</si>
  <si>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</si>
  <si>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</si>
  <si>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</si>
  <si>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</si>
  <si>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</si>
  <si>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</si>
  <si>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</si>
  <si>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</si>
  <si>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</si>
  <si>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</si>
  <si>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</si>
  <si>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</si>
  <si>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</si>
  <si>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</si>
  <si>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</si>
  <si>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</si>
  <si>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</si>
  <si>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</si>
  <si>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</si>
  <si>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</si>
  <si>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</si>
  <si>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</si>
  <si>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</si>
  <si>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</si>
  <si>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</si>
  <si>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</si>
  <si>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</si>
  <si>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</si>
  <si>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</si>
  <si>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</si>
  <si>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</si>
  <si>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</si>
  <si>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</si>
  <si>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</si>
  <si>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</si>
  <si>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</si>
  <si>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</si>
  <si>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</si>
  <si>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</si>
  <si>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</si>
  <si>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</si>
  <si>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</si>
  <si>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</si>
  <si>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</si>
  <si>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</si>
  <si>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</si>
  <si>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</si>
  <si>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</si>
  <si>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</si>
  <si>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</si>
  <si>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</si>
  <si>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</si>
  <si>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</si>
  <si>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</si>
  <si>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</si>
  <si>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</si>
  <si>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</si>
  <si>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</si>
  <si>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</si>
  <si>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</si>
  <si>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</si>
  <si>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</si>
  <si>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</si>
  <si>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</si>
  <si>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</si>
  <si>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</si>
  <si>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</si>
  <si>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</si>
  <si>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</si>
  <si>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</si>
  <si>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</si>
  <si>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</si>
  <si>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</si>
  <si>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</si>
  <si>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</si>
  <si>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</si>
  <si>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</si>
  <si>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</si>
  <si>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</si>
  <si>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</si>
  <si>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</si>
  <si>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</si>
  <si>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</si>
  <si>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</si>
  <si>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</si>
  <si>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</si>
  <si>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</si>
  <si>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</si>
  <si>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</si>
  <si>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</si>
  <si>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</si>
  <si>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</si>
  <si>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</si>
  <si>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</si>
  <si>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</si>
  <si>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</si>
  <si>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</si>
  <si>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</si>
  <si>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</si>
  <si>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</si>
  <si>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</si>
  <si>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</si>
  <si>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</si>
  <si>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</si>
  <si>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</si>
  <si>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</si>
  <si>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</si>
  <si>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</si>
  <si>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</si>
  <si>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</si>
  <si>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</si>
  <si>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</si>
  <si>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</si>
  <si>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</si>
  <si>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</si>
  <si>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</si>
  <si>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</si>
  <si>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</si>
  <si>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</si>
  <si>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</si>
  <si>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</si>
  <si>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</si>
  <si>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</si>
  <si>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</si>
  <si>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</si>
  <si>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</si>
  <si>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</si>
  <si>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</si>
  <si>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</si>
  <si>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</si>
  <si>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</si>
  <si>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</si>
  <si>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</si>
  <si>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</si>
  <si>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</si>
  <si>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</si>
  <si>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</si>
  <si>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</si>
  <si>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</si>
  <si>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</si>
  <si>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</si>
  <si>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</si>
  <si>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</si>
  <si>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</si>
  <si>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</si>
  <si>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</si>
  <si>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</si>
  <si>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</si>
  <si>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</si>
  <si>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</si>
  <si>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</si>
  <si>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</si>
  <si>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</si>
  <si>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</si>
  <si>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</si>
  <si>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</si>
  <si>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</si>
  <si>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</si>
  <si>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</si>
  <si>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</si>
  <si>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</si>
  <si>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</si>
  <si>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</si>
  <si>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</si>
  <si>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</si>
  <si>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</si>
  <si>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</si>
  <si>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</si>
  <si>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</si>
  <si>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</si>
  <si>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</si>
  <si>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</si>
  <si>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</si>
  <si>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</si>
  <si>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</si>
  <si>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</si>
  <si>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</si>
  <si>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</si>
  <si>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</si>
  <si>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</si>
  <si>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</si>
  <si>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</si>
  <si>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</si>
  <si>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</si>
  <si>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</si>
  <si>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</si>
  <si>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</si>
  <si>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</si>
  <si>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</si>
  <si>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</si>
  <si>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</si>
  <si>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</si>
  <si>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</si>
  <si>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</si>
  <si>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</si>
  <si>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</si>
  <si>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</si>
  <si>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</si>
  <si>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</si>
  <si>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</si>
  <si>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</si>
  <si>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</si>
  <si>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</si>
  <si>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</si>
  <si>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</si>
  <si>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</si>
  <si>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</si>
  <si>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</si>
  <si>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</si>
  <si>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</si>
  <si>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</si>
  <si>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</si>
  <si>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</si>
  <si>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</si>
  <si>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</si>
  <si>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</si>
  <si>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</si>
  <si>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</si>
  <si>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</si>
  <si>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</si>
  <si>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</si>
  <si>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</si>
  <si>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</si>
  <si>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</si>
  <si>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</si>
  <si>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</si>
  <si>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</si>
  <si>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</si>
  <si>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</si>
  <si>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</si>
  <si>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</si>
  <si>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</si>
  <si>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</si>
  <si>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</si>
  <si>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</si>
  <si>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</si>
  <si>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</si>
  <si>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</si>
  <si>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</si>
  <si>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</si>
  <si>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</si>
  <si>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</si>
  <si>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</si>
  <si>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</si>
  <si>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</si>
  <si>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</si>
  <si>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</si>
  <si>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</si>
  <si>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</si>
  <si>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</si>
  <si>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</si>
  <si>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</si>
  <si>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</si>
  <si>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</si>
  <si>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</si>
  <si>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</si>
  <si>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</si>
  <si>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</si>
  <si>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</si>
  <si>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</si>
  <si>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</si>
  <si>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</si>
  <si>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</si>
  <si>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</si>
  <si>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</si>
  <si>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</si>
  <si>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</si>
  <si>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</si>
  <si>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</si>
  <si>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</si>
  <si>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</si>
  <si>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</si>
  <si>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</si>
  <si>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</si>
  <si>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</si>
  <si>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</si>
  <si>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</si>
  <si>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</si>
  <si>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</si>
  <si>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</si>
  <si>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</si>
  <si>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</si>
  <si>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</si>
  <si>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</si>
  <si>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</si>
  <si>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</si>
  <si>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</si>
  <si>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</si>
  <si>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</si>
  <si>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</si>
  <si>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</si>
  <si>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</si>
  <si>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</si>
  <si>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</si>
  <si>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</si>
  <si>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</si>
  <si>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</si>
  <si>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</si>
  <si>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</si>
  <si>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</si>
  <si>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</si>
  <si>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</si>
  <si>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</si>
  <si>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</si>
  <si>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</si>
  <si>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</si>
  <si>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</si>
  <si>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</si>
  <si>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</si>
  <si>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</si>
  <si>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</si>
  <si>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</si>
  <si>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</si>
  <si>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</si>
  <si>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</si>
  <si>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</si>
  <si>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</si>
  <si>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</si>
  <si>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</si>
  <si>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</si>
  <si>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</si>
  <si>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</si>
  <si>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</si>
  <si>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</si>
  <si>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</si>
  <si>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</si>
  <si>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</si>
  <si>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</si>
  <si>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</si>
  <si>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</si>
  <si>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</si>
  <si>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</si>
  <si>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</si>
  <si>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</si>
  <si>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</si>
  <si>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</si>
  <si>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</si>
  <si>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</si>
  <si>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</si>
  <si>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</si>
  <si>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</si>
  <si>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</si>
  <si>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</si>
  <si>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</si>
  <si>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</si>
  <si>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</si>
  <si>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</si>
  <si>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</si>
  <si>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</si>
  <si>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</si>
  <si>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</si>
  <si>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</si>
  <si>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</si>
  <si>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</si>
  <si>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</si>
  <si>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</si>
  <si>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</si>
  <si>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</si>
  <si>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</si>
  <si>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</si>
  <si>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</si>
  <si>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</si>
  <si>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</si>
  <si>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</si>
  <si>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</si>
  <si>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</si>
  <si>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</si>
  <si>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</si>
  <si>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</si>
  <si>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</si>
  <si>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</si>
  <si>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</si>
  <si>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</si>
  <si>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</si>
  <si>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</si>
  <si>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</si>
  <si>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</si>
  <si>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</si>
  <si>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</si>
  <si>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</si>
  <si>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</si>
  <si>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</si>
  <si>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</si>
  <si>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</si>
  <si>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</si>
  <si>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</si>
  <si>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</si>
  <si>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</si>
  <si>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</si>
  <si>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</si>
  <si>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</si>
  <si>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</si>
  <si>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</si>
  <si>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</si>
  <si>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</si>
  <si>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</si>
  <si>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</si>
  <si>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</si>
  <si>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</si>
  <si>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</si>
  <si>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</si>
  <si>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</si>
  <si>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</si>
  <si>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</si>
  <si>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</si>
  <si>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</si>
  <si>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</si>
  <si>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</si>
  <si>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</si>
  <si>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</si>
  <si>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</si>
  <si>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</si>
  <si>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</si>
  <si>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</si>
  <si>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</si>
  <si>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</si>
  <si>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</si>
  <si>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</si>
  <si>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</si>
  <si>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</si>
  <si>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</si>
  <si>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</si>
  <si>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</si>
  <si>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</si>
  <si>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</si>
  <si>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</si>
  <si>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</si>
  <si>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</si>
  <si>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</si>
  <si>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</si>
  <si>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</si>
  <si>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</si>
  <si>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</si>
  <si>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</si>
  <si>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</si>
  <si>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</si>
  <si>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</si>
  <si>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</si>
  <si>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</si>
  <si>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</si>
  <si>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</si>
  <si>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</si>
  <si>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</si>
  <si>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</si>
  <si>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</si>
  <si>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</si>
  <si>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</si>
  <si>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</si>
  <si>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</si>
  <si>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</si>
  <si>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</si>
  <si>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</si>
  <si>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</si>
  <si>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</si>
  <si>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</si>
  <si>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</si>
  <si>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</si>
  <si>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</si>
  <si>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</si>
  <si>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</si>
  <si>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</si>
  <si>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</si>
  <si>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</si>
  <si>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</si>
  <si>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</si>
  <si>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</si>
  <si>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</si>
  <si>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</si>
  <si>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</si>
  <si>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</si>
  <si>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</si>
  <si>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</si>
  <si>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</si>
  <si>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</si>
  <si>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</si>
  <si>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</si>
  <si>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</si>
  <si>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</si>
  <si>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</si>
  <si>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</si>
  <si>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</si>
  <si>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</si>
  <si>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</si>
  <si>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</si>
  <si>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</si>
  <si>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</si>
  <si>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</si>
  <si>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</si>
  <si>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</si>
  <si>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</si>
  <si>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</si>
  <si>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</si>
  <si>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</si>
  <si>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</si>
  <si>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</si>
  <si>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</si>
  <si>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</si>
  <si>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</si>
  <si>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</si>
  <si>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</si>
  <si>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</si>
  <si>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</si>
  <si>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</si>
  <si>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</si>
  <si>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</si>
  <si>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</si>
  <si>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</si>
  <si>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</si>
  <si>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</si>
  <si>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</si>
  <si>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</si>
  <si>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</si>
  <si>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</si>
  <si>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</si>
  <si>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</si>
  <si>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</si>
  <si>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</si>
  <si>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</si>
  <si>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</si>
  <si>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</si>
  <si>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</si>
  <si>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</si>
  <si>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</si>
  <si>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</si>
  <si>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</si>
  <si>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</si>
  <si>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</si>
  <si>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</si>
  <si>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</si>
  <si>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</si>
  <si>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</si>
  <si>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</si>
  <si>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</si>
  <si>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</si>
  <si>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</si>
  <si>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</si>
  <si>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</si>
  <si>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</si>
  <si>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</si>
  <si>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</si>
  <si>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</si>
  <si>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</si>
  <si>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</si>
  <si>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</si>
  <si>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</si>
  <si>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</si>
  <si>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</si>
  <si>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</si>
  <si>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</si>
  <si>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</si>
  <si>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</si>
  <si>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</si>
  <si>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</si>
  <si>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</si>
  <si>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</si>
  <si>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</si>
  <si>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</si>
  <si>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</si>
  <si>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</si>
  <si>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</si>
  <si>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</si>
  <si>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</si>
  <si>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</si>
  <si>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</si>
  <si>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</si>
  <si>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</si>
  <si>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</si>
  <si>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</si>
  <si>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</si>
  <si>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</si>
  <si>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</si>
  <si>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</si>
  <si>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</si>
  <si>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</si>
  <si>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</si>
  <si>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</si>
  <si>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</si>
  <si>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</si>
  <si>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</si>
  <si>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</si>
  <si>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</si>
  <si>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</si>
  <si>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</si>
  <si>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</si>
  <si>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</si>
  <si>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</si>
  <si>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</si>
  <si>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</si>
  <si>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</si>
  <si>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</si>
  <si>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</si>
  <si>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</si>
  <si>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</si>
  <si>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</si>
  <si>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</si>
  <si>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</si>
  <si>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</si>
  <si>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</si>
  <si>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</si>
  <si>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</si>
  <si>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</si>
  <si>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</si>
  <si>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</si>
  <si>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</si>
  <si>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</si>
  <si>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</si>
  <si>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</si>
  <si>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</si>
  <si>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</si>
  <si>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</si>
  <si>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</si>
  <si>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</si>
  <si>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</si>
  <si>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</si>
  <si>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</si>
  <si>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</si>
  <si>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</si>
  <si>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</si>
  <si>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</si>
  <si>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</si>
  <si>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</si>
  <si>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</si>
  <si>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</si>
  <si>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</si>
  <si>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</si>
  <si>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</si>
  <si>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</si>
  <si>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</si>
  <si>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</si>
  <si>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</si>
  <si>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</si>
  <si>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</si>
  <si>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</si>
  <si>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</si>
  <si>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</si>
  <si>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</si>
  <si>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</si>
  <si>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</si>
  <si>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</si>
  <si>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</si>
  <si>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</si>
  <si>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</si>
  <si>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</si>
  <si>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</si>
  <si>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</si>
  <si>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</si>
  <si>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</si>
  <si>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</si>
  <si>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</si>
  <si>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</si>
  <si>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</si>
  <si>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</si>
  <si>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</si>
  <si>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</si>
  <si>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</si>
  <si>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</si>
  <si>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</si>
  <si>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</si>
  <si>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</si>
  <si>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</si>
  <si>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</si>
  <si>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</si>
  <si>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</si>
  <si>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</si>
  <si>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</si>
  <si>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</si>
  <si>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</si>
  <si>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</si>
  <si>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</si>
  <si>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</si>
  <si>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</si>
  <si>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</si>
  <si>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</si>
  <si>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</si>
  <si>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</si>
  <si>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</si>
  <si>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</si>
  <si>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</si>
  <si>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</si>
  <si>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</si>
  <si>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</si>
  <si>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</si>
  <si>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</si>
  <si>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</si>
  <si>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</si>
  <si>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</si>
  <si>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</si>
  <si>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</si>
  <si>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</si>
  <si>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</si>
  <si>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</si>
  <si>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</si>
  <si>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</si>
  <si>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</si>
  <si>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</si>
  <si>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</si>
  <si>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</si>
  <si>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</si>
  <si>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</si>
  <si>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</si>
  <si>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</si>
  <si>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</si>
  <si>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</si>
  <si>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</si>
  <si>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</si>
  <si>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</si>
  <si>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</si>
  <si>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</si>
  <si>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</si>
  <si>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</si>
  <si>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</si>
  <si>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</si>
  <si>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</si>
  <si>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</si>
  <si>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</si>
  <si>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</si>
  <si>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</si>
  <si>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</si>
  <si>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</si>
  <si>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</si>
  <si>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</si>
  <si>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</si>
  <si>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</si>
  <si>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</si>
  <si>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</si>
  <si>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</si>
  <si>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</si>
  <si>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</si>
  <si>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</si>
  <si>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</si>
  <si>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</si>
  <si>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</si>
  <si>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</si>
  <si>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</si>
  <si>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</si>
  <si>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</si>
  <si>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</si>
  <si>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</si>
  <si>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</si>
  <si>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</si>
  <si>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</si>
  <si>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</si>
  <si>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</si>
  <si>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</si>
  <si>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</si>
  <si>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</si>
  <si>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</si>
  <si>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</si>
  <si>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</si>
  <si>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</si>
  <si>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</si>
  <si>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</si>
  <si>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</si>
  <si>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</si>
  <si>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</si>
  <si>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</si>
  <si>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</si>
  <si>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</si>
  <si>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</si>
  <si>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</si>
  <si>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</si>
  <si>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</si>
  <si>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</si>
  <si>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</si>
  <si>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</si>
  <si>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</si>
  <si>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</si>
  <si>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</si>
  <si>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</si>
  <si>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</si>
  <si>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</si>
  <si>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</si>
  <si>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</si>
  <si>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</si>
  <si>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</si>
  <si>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</si>
  <si>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</si>
  <si>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</si>
  <si>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</si>
  <si>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</si>
  <si>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</si>
  <si>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</si>
  <si>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</si>
  <si>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</si>
  <si>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</si>
  <si>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</si>
  <si>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</si>
  <si>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</si>
  <si>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</si>
  <si>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</si>
  <si>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</si>
  <si>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</si>
  <si>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</si>
  <si>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</si>
  <si>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</si>
  <si>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</si>
  <si>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</si>
  <si>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</si>
  <si>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</si>
  <si>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</si>
  <si>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</si>
  <si>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</si>
  <si>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</si>
  <si>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</si>
  <si>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</si>
  <si>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</si>
  <si>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</si>
  <si>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</si>
  <si>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</si>
  <si>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</si>
  <si>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</si>
  <si>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</si>
  <si>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</si>
  <si>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</si>
  <si>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</si>
  <si>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</si>
  <si>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</si>
  <si>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</si>
  <si>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</si>
  <si>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</si>
  <si>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</si>
  <si>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</si>
  <si>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</si>
  <si>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</si>
  <si>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</si>
  <si>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</si>
  <si>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</si>
  <si>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</si>
  <si>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</si>
  <si>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</si>
  <si>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</si>
  <si>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</si>
  <si>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</si>
  <si>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</si>
  <si>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</si>
  <si>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</si>
  <si>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</si>
  <si>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</si>
  <si>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</si>
  <si>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</si>
  <si>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</si>
  <si>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</si>
  <si>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</si>
  <si>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</si>
  <si>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</si>
  <si>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</si>
  <si>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</si>
  <si>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</si>
  <si>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</si>
  <si>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</si>
  <si>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</si>
  <si>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</si>
  <si>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</si>
  <si>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</si>
  <si>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</si>
  <si>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</si>
  <si>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</si>
  <si>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</si>
  <si>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</si>
  <si>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</si>
  <si>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</si>
  <si>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</si>
  <si>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</si>
  <si>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</si>
  <si>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</si>
  <si>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</si>
  <si>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</si>
  <si>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</si>
  <si>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</si>
  <si>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</si>
  <si>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</si>
  <si>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</si>
  <si>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</si>
  <si>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</si>
  <si>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</si>
  <si>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</si>
  <si>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</si>
  <si>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</si>
  <si>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</si>
  <si>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</si>
  <si>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</si>
  <si>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</si>
  <si>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</si>
  <si>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</si>
  <si>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</si>
  <si>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</si>
  <si>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</si>
  <si>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</si>
  <si>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</si>
  <si>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</si>
  <si>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</si>
  <si>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</si>
  <si>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</si>
  <si>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</si>
  <si>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</si>
  <si>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</si>
  <si>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</si>
  <si>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</si>
  <si>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</si>
  <si>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</si>
  <si>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</si>
  <si>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</si>
  <si>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</si>
  <si>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</si>
  <si>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</si>
  <si>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</si>
  <si>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</si>
  <si>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</si>
  <si>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</si>
  <si>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</si>
  <si>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</si>
  <si>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</si>
  <si>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</si>
  <si>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</si>
  <si>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</si>
  <si>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</si>
  <si>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</si>
  <si>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</si>
  <si>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</si>
  <si>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</si>
  <si>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</si>
  <si>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</si>
  <si>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</si>
  <si>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</si>
  <si>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</si>
  <si>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</si>
  <si>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</si>
  <si>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</si>
  <si>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</si>
  <si>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</si>
  <si>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</si>
  <si>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</si>
  <si>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</si>
  <si>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</si>
  <si>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</si>
  <si>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</si>
  <si>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</si>
  <si>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</si>
  <si>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</si>
  <si>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</si>
  <si>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</si>
  <si>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</si>
  <si>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</si>
  <si>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</si>
  <si>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</si>
  <si>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</si>
  <si>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</si>
  <si>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</si>
  <si>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</si>
  <si>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</si>
  <si>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</si>
  <si>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</si>
  <si>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</si>
  <si>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</si>
  <si>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</si>
  <si>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</si>
  <si>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</si>
  <si>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</si>
  <si>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</si>
  <si>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</si>
  <si>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</si>
  <si>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</si>
  <si>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</si>
  <si>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</si>
  <si>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</si>
  <si>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</si>
  <si>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</si>
  <si>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</si>
  <si>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</si>
  <si>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</si>
  <si>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</si>
  <si>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</si>
  <si>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</si>
  <si>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</si>
  <si>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</si>
  <si>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</si>
  <si>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</si>
  <si>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</si>
  <si>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</si>
  <si>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</si>
  <si>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</si>
  <si>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</si>
  <si>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</si>
  <si>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</si>
  <si>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</si>
  <si>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</si>
  <si>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</si>
  <si>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</si>
  <si>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</si>
  <si>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</si>
  <si>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</si>
  <si>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</si>
  <si>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</si>
  <si>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</si>
  <si>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</si>
  <si>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</si>
  <si>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</si>
  <si>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</si>
  <si>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</si>
  <si>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</si>
  <si>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</si>
  <si>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</si>
  <si>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</si>
  <si>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</si>
  <si>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</si>
  <si>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</si>
  <si>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</si>
  <si>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</si>
  <si>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</si>
  <si>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</si>
  <si>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</si>
  <si>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</si>
  <si>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</si>
  <si>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</si>
  <si>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</si>
  <si>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</si>
  <si>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</si>
  <si>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</si>
  <si>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</si>
  <si>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</si>
  <si>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</si>
  <si>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</si>
  <si>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</si>
  <si>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</si>
  <si>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</si>
  <si>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</si>
  <si>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</si>
  <si>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</si>
  <si>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</si>
  <si>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</si>
  <si>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</si>
  <si>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</si>
  <si>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</si>
  <si>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</si>
  <si>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</si>
  <si>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</si>
  <si>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</si>
  <si>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</si>
  <si>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</si>
  <si>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</si>
  <si>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</si>
  <si>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</si>
  <si>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</si>
  <si>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</si>
  <si>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</si>
  <si>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</si>
  <si>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</si>
  <si>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</si>
  <si>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</si>
  <si>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</si>
  <si>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</si>
  <si>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</si>
  <si>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</si>
  <si>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</si>
  <si>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</si>
  <si>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</si>
  <si>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</si>
  <si>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</si>
  <si>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</si>
  <si>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</si>
  <si>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</si>
  <si>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</si>
  <si>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</si>
  <si>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</si>
  <si>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</si>
  <si>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</si>
  <si>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</si>
  <si>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</si>
  <si>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</si>
  <si>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</si>
  <si>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</si>
  <si>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</si>
  <si>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</si>
  <si>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</si>
  <si>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</si>
  <si>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</si>
  <si>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</si>
  <si>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</si>
  <si>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</si>
  <si>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</si>
  <si>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</si>
  <si>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</si>
  <si>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</si>
  <si>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</si>
  <si>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</si>
  <si>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</si>
  <si>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</si>
  <si>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</si>
  <si>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</si>
  <si>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</si>
  <si>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</si>
  <si>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</si>
  <si>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</si>
  <si>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</si>
  <si>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</si>
  <si>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</si>
  <si>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</si>
  <si>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</si>
  <si>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</si>
  <si>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</si>
  <si>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</si>
  <si>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</si>
  <si>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</si>
  <si>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</si>
  <si>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</si>
  <si>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</si>
  <si>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</si>
  <si>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</si>
  <si>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</si>
  <si>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</si>
  <si>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</si>
  <si>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</si>
  <si>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</si>
  <si>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</si>
  <si>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</si>
  <si>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</si>
  <si>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</si>
  <si>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</si>
  <si>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</si>
  <si>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</si>
  <si>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</si>
  <si>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</si>
  <si>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</si>
  <si>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</si>
  <si>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</si>
  <si>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</si>
  <si>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</si>
  <si>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</si>
  <si>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</si>
  <si>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</si>
  <si>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</si>
  <si>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</si>
  <si>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</si>
  <si>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</si>
  <si>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</si>
  <si>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</si>
  <si>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</si>
  <si>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</si>
  <si>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</si>
  <si>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</si>
  <si>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</si>
  <si>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</si>
  <si>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</si>
  <si>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</si>
  <si>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</si>
  <si>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</si>
  <si>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</si>
  <si>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</si>
  <si>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</si>
  <si>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</si>
  <si>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</si>
  <si>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</si>
  <si>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</si>
  <si>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</si>
  <si>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</si>
  <si>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</si>
  <si>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</si>
  <si>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</si>
  <si>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</si>
  <si>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</si>
  <si>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</si>
  <si>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</si>
  <si>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</si>
  <si>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</si>
  <si>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</si>
  <si>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</si>
  <si>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</si>
  <si>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</si>
  <si>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</si>
  <si>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</si>
  <si>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</si>
  <si>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</si>
  <si>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</si>
  <si>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</si>
  <si>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</si>
  <si>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</si>
  <si>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</si>
  <si>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</si>
  <si>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</si>
  <si>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</si>
  <si>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</si>
  <si>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</si>
  <si>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</si>
  <si>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</si>
  <si>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</si>
  <si>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</si>
  <si>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</si>
  <si>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</si>
  <si>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</si>
  <si>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</si>
  <si>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</si>
  <si>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</si>
  <si>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</si>
  <si>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</si>
  <si>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</si>
  <si>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</si>
  <si>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</si>
  <si>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</si>
  <si>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</si>
  <si>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</si>
  <si>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</si>
  <si>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</si>
  <si>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</si>
  <si>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</si>
  <si>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</si>
  <si>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</si>
  <si>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</si>
  <si>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</si>
  <si>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</si>
  <si>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</si>
  <si>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</si>
  <si>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</si>
  <si>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</si>
  <si>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</si>
  <si>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</si>
  <si>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</si>
  <si>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</si>
  <si>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</si>
  <si>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</si>
  <si>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</si>
  <si>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</si>
  <si>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</si>
  <si>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</si>
  <si>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</si>
  <si>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</si>
  <si>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</si>
  <si>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</si>
  <si>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</si>
  <si>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</si>
  <si>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</si>
  <si>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</si>
  <si>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</si>
  <si>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</si>
  <si>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</si>
  <si>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</si>
  <si>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</si>
  <si>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</si>
  <si>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</si>
  <si>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</si>
  <si>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</si>
  <si>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</si>
  <si>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</si>
  <si>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</si>
  <si>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</si>
  <si>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</si>
  <si>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</si>
  <si>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</si>
  <si>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</si>
  <si>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</si>
  <si>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</si>
  <si>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</si>
  <si>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</si>
  <si>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</si>
  <si>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</si>
  <si>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</si>
  <si>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</si>
  <si>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</si>
  <si>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</si>
  <si>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</si>
  <si>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</si>
  <si>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</si>
  <si>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</si>
  <si>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</si>
  <si>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</si>
  <si>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</si>
  <si>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</si>
  <si>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</si>
  <si>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</si>
  <si>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</si>
  <si>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</si>
  <si>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</si>
  <si>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</si>
  <si>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</si>
  <si>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</si>
  <si>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</si>
  <si>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</si>
  <si>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</si>
  <si>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</si>
  <si>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</si>
  <si>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</si>
  <si>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</si>
  <si>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</si>
  <si>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</si>
  <si>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</si>
  <si>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</si>
  <si>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</si>
  <si>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</si>
  <si>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</si>
  <si>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</si>
  <si>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</si>
  <si>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</si>
  <si>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</si>
  <si>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</si>
  <si>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</si>
  <si>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</si>
  <si>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</si>
  <si>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</si>
  <si>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</si>
  <si>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</si>
  <si>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</si>
  <si>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</si>
  <si>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</si>
  <si>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</si>
  <si>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</si>
  <si>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</si>
  <si>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</si>
  <si>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</si>
  <si>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</si>
  <si>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</si>
  <si>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</si>
  <si>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</si>
  <si>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</si>
  <si>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</si>
  <si>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</si>
  <si>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</si>
  <si>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</si>
  <si>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</si>
  <si>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</si>
  <si>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</si>
  <si>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</si>
  <si>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</si>
  <si>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</si>
  <si>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</si>
  <si>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</si>
  <si>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</si>
  <si>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</si>
  <si>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</si>
  <si>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</si>
  <si>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</si>
  <si>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</si>
  <si>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</si>
  <si>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</si>
  <si>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</si>
  <si>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</si>
  <si>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</si>
  <si>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</si>
  <si>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</si>
  <si>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</si>
  <si>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</si>
  <si>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</si>
  <si>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</si>
  <si>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</si>
  <si>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</si>
  <si>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</si>
  <si>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</si>
  <si>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</si>
  <si>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</si>
  <si>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</si>
  <si>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</si>
  <si>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</si>
  <si>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</si>
  <si>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</si>
  <si>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</si>
  <si>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</si>
  <si>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</si>
  <si>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</si>
  <si>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</si>
  <si>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</si>
  <si>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</si>
  <si>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</si>
  <si>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</si>
  <si>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</si>
  <si>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</si>
  <si>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</si>
  <si>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</si>
  <si>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</si>
  <si>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</si>
  <si>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</si>
  <si>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</si>
  <si>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</si>
  <si>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</si>
  <si>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</si>
  <si>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</si>
  <si>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</si>
  <si>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</si>
  <si>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</si>
  <si>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</si>
  <si>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</si>
  <si>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</si>
  <si>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</si>
  <si>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</si>
  <si>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</si>
  <si>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</si>
  <si>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</si>
  <si>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</si>
  <si>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</si>
  <si>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</si>
  <si>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</si>
  <si>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</si>
  <si>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</si>
  <si>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</si>
  <si>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</si>
  <si>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</si>
  <si>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</si>
  <si>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</si>
  <si>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</si>
  <si>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</si>
  <si>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</si>
  <si>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</si>
  <si>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</si>
  <si>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</si>
  <si>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</si>
  <si>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</si>
  <si>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</si>
  <si>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</si>
  <si>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</si>
  <si>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</si>
  <si>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</si>
  <si>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</si>
  <si>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</si>
  <si>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</si>
  <si>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</si>
  <si>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</si>
  <si>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</si>
  <si>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</si>
  <si>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</si>
  <si>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</si>
  <si>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</si>
  <si>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</si>
  <si>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</si>
  <si>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</si>
  <si>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</si>
  <si>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</si>
  <si>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</si>
  <si>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</si>
  <si>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</si>
  <si>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</si>
  <si>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</si>
  <si>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</si>
  <si>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</si>
  <si>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</si>
  <si>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</si>
  <si>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</si>
  <si>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</si>
  <si>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</si>
  <si>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</si>
  <si>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</si>
  <si>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</si>
  <si>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</si>
  <si>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</si>
  <si>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</si>
  <si>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</si>
  <si>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</si>
  <si>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</si>
  <si>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</si>
  <si>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</si>
  <si>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</si>
  <si>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</si>
  <si>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</si>
  <si>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</si>
  <si>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</si>
  <si>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</si>
  <si>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</si>
  <si>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</si>
  <si>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</si>
  <si>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</si>
  <si>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</si>
  <si>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</si>
  <si>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</si>
  <si>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</si>
  <si>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</si>
  <si>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</si>
  <si>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</si>
  <si>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</si>
  <si>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</si>
  <si>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</si>
  <si>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</si>
  <si>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</si>
  <si>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</si>
  <si>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</si>
  <si>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</si>
  <si>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</si>
  <si>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</si>
  <si>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</si>
  <si>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</si>
  <si>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</si>
  <si>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</si>
  <si>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</si>
  <si>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</si>
  <si>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</si>
  <si>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</si>
  <si>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</si>
  <si>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</si>
  <si>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</si>
  <si>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</si>
  <si>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</si>
  <si>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</si>
  <si>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</si>
  <si>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</si>
  <si>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</si>
  <si>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</si>
  <si>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</si>
  <si>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</si>
  <si>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</si>
  <si>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</si>
  <si>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</si>
  <si>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</si>
  <si>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</si>
  <si>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</si>
  <si>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</si>
  <si>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</si>
  <si>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</si>
  <si>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</si>
  <si>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</si>
  <si>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</si>
  <si>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</si>
  <si>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</si>
  <si>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</si>
  <si>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</si>
  <si>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</si>
  <si>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</si>
  <si>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</si>
  <si>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</si>
  <si>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</si>
  <si>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</si>
  <si>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</si>
  <si>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</si>
  <si>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</si>
  <si>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</si>
  <si>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</si>
  <si>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</si>
  <si>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</si>
  <si>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</si>
  <si>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</si>
  <si>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</si>
  <si>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</si>
  <si>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</si>
  <si>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</si>
  <si>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</si>
  <si>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</si>
  <si>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</si>
  <si>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</si>
  <si>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</si>
  <si>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</si>
  <si>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</si>
  <si>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</si>
  <si>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</si>
  <si>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</si>
  <si>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</si>
  <si>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</si>
  <si>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</si>
  <si>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</si>
  <si>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</si>
  <si>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</si>
  <si>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</si>
  <si>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</si>
  <si>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</si>
  <si>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</si>
  <si>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</si>
  <si>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</si>
  <si>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</si>
  <si>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</si>
  <si>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</si>
  <si>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</si>
  <si>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</si>
  <si>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</si>
  <si>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</si>
  <si>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</si>
  <si>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</si>
  <si>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</si>
  <si>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</si>
  <si>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</si>
  <si>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</si>
  <si>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</si>
  <si>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</si>
  <si>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</si>
  <si>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</si>
  <si>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</si>
  <si>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</si>
  <si>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</si>
  <si>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</si>
  <si>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</si>
  <si>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</si>
  <si>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</si>
  <si>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</si>
  <si>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</si>
  <si>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</si>
  <si>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</si>
  <si>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</si>
  <si>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</si>
  <si>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</si>
  <si>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</si>
  <si>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</si>
  <si>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</si>
  <si>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</si>
  <si>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</si>
  <si>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</si>
  <si>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</si>
  <si>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</si>
  <si>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</si>
  <si>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</si>
  <si>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</si>
  <si>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</si>
  <si>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</si>
  <si>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</si>
  <si>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</si>
  <si>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</si>
  <si>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</si>
  <si>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</si>
  <si>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</si>
  <si>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</si>
  <si>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</si>
  <si>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</si>
  <si>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</si>
  <si>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</si>
  <si>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</si>
  <si>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</si>
  <si>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</si>
  <si>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</si>
  <si>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</si>
  <si>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</si>
  <si>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</si>
  <si>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</si>
  <si>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</si>
  <si>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</si>
  <si>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</si>
  <si>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</si>
  <si>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</si>
  <si>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</si>
  <si>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</si>
  <si>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</si>
  <si>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</si>
  <si>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</si>
  <si>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</si>
  <si>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</si>
  <si>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</si>
  <si>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</si>
  <si>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</si>
  <si>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</si>
  <si>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</si>
  <si>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</si>
  <si>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</si>
  <si>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</si>
  <si>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</si>
  <si>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</si>
  <si>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</si>
  <si>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</si>
  <si>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</si>
  <si>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</si>
  <si>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</si>
  <si>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</si>
  <si>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</si>
  <si>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</si>
  <si>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</si>
  <si>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</si>
  <si>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</si>
  <si>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</si>
  <si>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</si>
  <si>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</si>
  <si>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</si>
  <si>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</si>
  <si>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</si>
  <si>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</si>
  <si>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</si>
  <si>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</si>
  <si>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</si>
  <si>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</si>
  <si>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</si>
  <si>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</si>
  <si>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</si>
  <si>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</si>
  <si>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</si>
  <si>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</si>
  <si>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</si>
  <si>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</si>
  <si>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</si>
  <si>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</si>
  <si>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</si>
  <si>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</si>
  <si>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</si>
  <si>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</si>
  <si>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</si>
  <si>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</si>
  <si>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</si>
  <si>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</si>
  <si>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</si>
  <si>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</si>
  <si>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</si>
  <si>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</si>
  <si>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</si>
  <si>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</si>
  <si>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</si>
  <si>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</si>
  <si>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</si>
  <si>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</si>
  <si>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</si>
  <si>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</si>
  <si>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</si>
  <si>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</si>
  <si>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</si>
  <si>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</si>
  <si>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</si>
  <si>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</si>
  <si>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</si>
  <si>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</si>
  <si>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</si>
  <si>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</si>
  <si>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</si>
  <si>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</si>
  <si>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</si>
  <si>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</si>
  <si>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</si>
  <si>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</si>
  <si>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</si>
  <si>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</si>
  <si>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</si>
  <si>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</si>
  <si>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</si>
  <si>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</si>
  <si>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</si>
  <si>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</si>
  <si>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</si>
  <si>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</si>
  <si>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</si>
  <si>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</si>
  <si>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</si>
  <si>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</si>
  <si>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</si>
  <si>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</si>
  <si>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</si>
  <si>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</si>
  <si>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</si>
  <si>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</si>
  <si>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</si>
  <si>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</si>
  <si>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</si>
  <si>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</si>
  <si>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</si>
  <si>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</si>
  <si>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</si>
  <si>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</si>
  <si>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</si>
  <si>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</si>
  <si>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</si>
  <si>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</si>
  <si>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</si>
  <si>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</si>
  <si>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</si>
  <si>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</si>
  <si>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</si>
  <si>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</si>
  <si>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</si>
  <si>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</si>
  <si>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</si>
  <si>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</si>
  <si>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</si>
  <si>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</si>
  <si>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</si>
  <si>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</si>
  <si>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</si>
  <si>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</si>
  <si>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</si>
  <si>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</si>
  <si>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</si>
  <si>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</si>
  <si>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</si>
  <si>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</si>
  <si>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</si>
  <si>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</si>
  <si>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</si>
  <si>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</si>
  <si>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</si>
  <si>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</si>
  <si>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</si>
  <si>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</si>
  <si>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</si>
  <si>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</si>
  <si>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</si>
  <si>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</si>
  <si>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</si>
  <si>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</si>
  <si>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</si>
  <si>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</si>
  <si>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</si>
  <si>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</si>
  <si>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</si>
  <si>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</si>
  <si>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</si>
  <si>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</si>
  <si>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</si>
  <si>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</si>
  <si>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</si>
  <si>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</si>
  <si>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</si>
  <si>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</si>
  <si>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</si>
  <si>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</si>
  <si>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</si>
  <si>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</si>
  <si>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</si>
  <si>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</si>
  <si>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</si>
  <si>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</si>
  <si>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</si>
  <si>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</si>
  <si>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</si>
  <si>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</si>
  <si>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</si>
  <si>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</si>
  <si>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</si>
  <si>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</si>
  <si>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</si>
  <si>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</si>
  <si>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</si>
  <si>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</si>
  <si>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</si>
  <si>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</si>
  <si>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</si>
  <si>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</si>
  <si>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</si>
  <si>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</si>
  <si>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</si>
  <si>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</si>
  <si>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</si>
  <si>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</si>
  <si>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</si>
  <si>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</si>
  <si>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</si>
  <si>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</si>
  <si>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</si>
  <si>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</si>
  <si>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</si>
  <si>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</si>
  <si>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</si>
  <si>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</si>
  <si>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</si>
  <si>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</si>
  <si>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</si>
  <si>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</si>
  <si>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</si>
  <si>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</si>
  <si>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</si>
  <si>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</si>
  <si>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</si>
  <si>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</si>
  <si>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</si>
  <si>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</si>
  <si>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</si>
  <si>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</si>
  <si>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</si>
  <si>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</si>
  <si>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</si>
  <si>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</si>
  <si>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</si>
  <si>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</si>
  <si>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</si>
  <si>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</si>
  <si>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</si>
  <si>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</si>
  <si>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</si>
  <si>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</si>
  <si>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</si>
  <si>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</si>
  <si>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</si>
  <si>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</si>
  <si>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</si>
  <si>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</si>
  <si>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</si>
  <si>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</si>
  <si>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</si>
  <si>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</si>
  <si>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</si>
  <si>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</si>
  <si>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</si>
  <si>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</si>
  <si>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</si>
  <si>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</si>
  <si>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</si>
  <si>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</si>
  <si>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</si>
  <si>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</si>
  <si>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</si>
  <si>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</si>
  <si>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</si>
  <si>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</si>
  <si>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</si>
  <si>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</si>
  <si>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</si>
  <si>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</si>
  <si>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</si>
  <si>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</si>
  <si>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</si>
  <si>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</si>
  <si>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</si>
  <si>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</si>
  <si>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</si>
  <si>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</si>
  <si>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</si>
  <si>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</si>
  <si>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</si>
  <si>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</si>
  <si>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</si>
  <si>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</si>
  <si>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</si>
  <si>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</si>
  <si>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</si>
  <si>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</si>
  <si>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</si>
  <si>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</si>
  <si>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</si>
  <si>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</si>
  <si>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</si>
  <si>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</si>
  <si>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</si>
  <si>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</si>
  <si>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</si>
  <si>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</si>
  <si>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</si>
  <si>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</si>
  <si>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</si>
  <si>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</si>
  <si>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</si>
  <si>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</si>
  <si>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</si>
  <si>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</si>
  <si>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</si>
  <si>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</si>
  <si>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</si>
  <si>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</si>
  <si>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</si>
  <si>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</si>
  <si>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</si>
  <si>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</si>
  <si>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</si>
  <si>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</si>
  <si>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</si>
  <si>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</si>
  <si>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</si>
  <si>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</si>
  <si>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</si>
  <si>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</si>
  <si>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</si>
  <si>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</si>
  <si>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</si>
  <si>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</si>
  <si>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</si>
  <si>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</si>
  <si>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</si>
  <si>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</si>
  <si>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</si>
  <si>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</si>
  <si>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</si>
  <si>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</si>
  <si>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</si>
  <si>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</si>
  <si>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</si>
  <si>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</si>
  <si>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</si>
  <si>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</si>
  <si>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</si>
  <si>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</si>
  <si>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</si>
  <si>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</si>
  <si>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</si>
  <si>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</si>
  <si>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</si>
  <si>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</si>
  <si>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</si>
  <si>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</si>
  <si>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</si>
  <si>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</si>
  <si>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</si>
  <si>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</si>
  <si>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</si>
  <si>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</si>
  <si>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</si>
  <si>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</si>
  <si>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</si>
  <si>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</si>
  <si>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</si>
  <si>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</si>
  <si>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</si>
  <si>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</si>
  <si>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</si>
  <si>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</si>
  <si>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</si>
  <si>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</si>
  <si>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</si>
  <si>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</si>
  <si>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</si>
  <si>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</si>
  <si>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</si>
  <si>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</si>
  <si>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</si>
  <si>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</si>
  <si>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</si>
  <si>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</si>
  <si>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</si>
  <si>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</si>
  <si>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</si>
  <si>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</si>
  <si>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</si>
  <si>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</si>
  <si>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</si>
  <si>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</si>
  <si>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</si>
  <si>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</si>
  <si>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</si>
  <si>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</si>
  <si>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</si>
  <si>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</si>
  <si>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</si>
  <si>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</si>
  <si>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</si>
  <si>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</si>
  <si>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</si>
  <si>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</si>
  <si>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</si>
  <si>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</si>
  <si>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</si>
  <si>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</si>
  <si>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</si>
  <si>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</si>
  <si>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</si>
  <si>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</si>
  <si>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</si>
  <si>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</si>
  <si>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</si>
  <si>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</si>
  <si>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</si>
  <si>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</si>
  <si>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</si>
  <si>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</si>
  <si>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</si>
  <si>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</si>
  <si>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</si>
  <si>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</si>
  <si>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</si>
  <si>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</si>
  <si>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</si>
  <si>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</si>
  <si>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</si>
  <si>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</si>
  <si>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</si>
  <si>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</si>
  <si>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</si>
  <si>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</si>
  <si>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</si>
  <si>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</si>
  <si>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</si>
  <si>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</si>
  <si>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</si>
  <si>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</si>
  <si>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</si>
  <si>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</si>
  <si>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</si>
  <si>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</si>
  <si>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</si>
  <si>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</si>
  <si>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</si>
  <si>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</si>
  <si>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</si>
  <si>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</si>
  <si>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</si>
  <si>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</si>
  <si>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</si>
  <si>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</si>
  <si>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</si>
  <si>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</si>
  <si>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</si>
  <si>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</si>
  <si>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</si>
  <si>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</si>
  <si>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</si>
  <si>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</si>
  <si>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</si>
  <si>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</si>
  <si>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</si>
  <si>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</si>
  <si>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</si>
  <si>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</si>
  <si>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</si>
  <si>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</si>
  <si>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</si>
  <si>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</si>
  <si>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</si>
  <si>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</si>
  <si>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</si>
  <si>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</si>
  <si>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</si>
  <si>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</si>
  <si>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</si>
  <si>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</si>
  <si>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</si>
  <si>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</si>
  <si>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</si>
  <si>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</si>
  <si>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</si>
  <si>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</si>
  <si>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</si>
  <si>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</si>
  <si>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</si>
  <si>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</si>
  <si>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</si>
  <si>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</si>
  <si>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</si>
  <si>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</si>
  <si>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</si>
  <si>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</si>
  <si>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</si>
  <si>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</si>
  <si>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</si>
  <si>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</si>
  <si>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</si>
  <si>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</si>
  <si>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</si>
  <si>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</si>
  <si>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</si>
  <si>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</si>
  <si>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</si>
  <si>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</si>
  <si>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</si>
  <si>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</si>
  <si>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</si>
  <si>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</si>
  <si>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</si>
  <si>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</si>
  <si>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</si>
  <si>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</si>
  <si>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</si>
  <si>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</si>
  <si>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</si>
  <si>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</si>
  <si>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</si>
  <si>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</si>
  <si>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</si>
  <si>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</si>
  <si>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</si>
  <si>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</si>
  <si>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</si>
  <si>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</si>
  <si>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</si>
  <si>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</si>
  <si>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</si>
  <si>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</si>
  <si>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</si>
  <si>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</si>
  <si>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</si>
  <si>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</si>
  <si>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</si>
  <si>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</si>
  <si>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</si>
  <si>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</si>
  <si>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</si>
  <si>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</si>
  <si>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</si>
  <si>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</si>
  <si>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</si>
  <si>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</si>
  <si>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</si>
  <si>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</si>
  <si>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</si>
  <si>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</si>
  <si>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</si>
  <si>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</si>
  <si>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</si>
  <si>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</si>
  <si>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</si>
  <si>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</si>
  <si>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</si>
  <si>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</si>
  <si>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</si>
  <si>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</si>
  <si>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</si>
  <si>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</si>
  <si>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</si>
  <si>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</si>
  <si>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</si>
  <si>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</si>
  <si>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</si>
  <si>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</si>
  <si>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</si>
  <si>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</si>
  <si>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</si>
  <si>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</si>
  <si>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</si>
  <si>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</si>
  <si>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</si>
  <si>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</si>
  <si>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</si>
  <si>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</si>
  <si>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</si>
  <si>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</si>
  <si>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</si>
  <si>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</si>
  <si>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</si>
  <si>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</si>
  <si>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</si>
  <si>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</si>
  <si>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</si>
  <si>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</si>
  <si>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</si>
  <si>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</si>
  <si>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</si>
  <si>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</si>
  <si>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</si>
  <si>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</si>
  <si>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</si>
  <si>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</si>
  <si>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</si>
  <si>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</si>
  <si>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</si>
  <si>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</si>
  <si>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</si>
  <si>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</si>
  <si>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</si>
  <si>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</si>
  <si>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</si>
  <si>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</si>
  <si>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</si>
  <si>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</si>
  <si>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</si>
  <si>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</si>
  <si>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</si>
  <si>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</si>
  <si>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</si>
  <si>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</si>
  <si>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</si>
  <si>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</si>
  <si>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</si>
  <si>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</si>
  <si>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</si>
  <si>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</si>
  <si>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</si>
  <si>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</si>
  <si>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</si>
  <si>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</si>
  <si>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</si>
  <si>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</si>
  <si>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</si>
  <si>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</si>
  <si>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</si>
  <si>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</si>
  <si>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</si>
  <si>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</si>
  <si>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</si>
  <si>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</si>
  <si>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</si>
  <si>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</si>
  <si>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</si>
  <si>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</si>
  <si>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</si>
  <si>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</si>
  <si>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</si>
  <si>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</si>
  <si>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</si>
  <si>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</si>
  <si>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</si>
  <si>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</si>
  <si>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</si>
  <si>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</si>
  <si>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</si>
  <si>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</si>
  <si>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</si>
  <si>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</si>
  <si>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</si>
  <si>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</si>
  <si>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</si>
  <si>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</si>
  <si>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</si>
  <si>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</si>
  <si>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</si>
  <si>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</si>
  <si>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</si>
  <si>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</si>
  <si>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</si>
  <si>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</si>
  <si>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</si>
  <si>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</si>
  <si>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</si>
  <si>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</si>
  <si>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</si>
  <si>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</si>
  <si>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</si>
  <si>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</si>
  <si>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</si>
  <si>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</si>
  <si>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</si>
  <si>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</si>
  <si>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</si>
  <si>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</si>
  <si>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</si>
  <si>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</si>
  <si>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</si>
  <si>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</si>
  <si>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</si>
  <si>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</si>
  <si>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</si>
  <si>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</si>
  <si>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</si>
  <si>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</si>
  <si>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</si>
  <si>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</si>
  <si>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</si>
  <si>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</si>
  <si>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</si>
  <si>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</si>
  <si>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</si>
  <si>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</si>
  <si>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</si>
  <si>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</si>
  <si>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</si>
  <si>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</si>
  <si>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</si>
  <si>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</si>
  <si>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</si>
  <si>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</si>
  <si>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</si>
  <si>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</si>
  <si>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</si>
  <si>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</si>
  <si>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</si>
  <si>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</si>
  <si>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</si>
  <si>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</si>
  <si>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</si>
  <si>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</si>
  <si>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</si>
  <si>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</si>
  <si>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</si>
  <si>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</si>
  <si>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</si>
  <si>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</si>
  <si>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</si>
  <si>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</si>
  <si>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</si>
  <si>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</si>
  <si>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</si>
  <si>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</si>
  <si>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</si>
  <si>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</si>
  <si>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</si>
  <si>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</si>
  <si>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</si>
  <si>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</si>
  <si>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</si>
  <si>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</si>
  <si>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</si>
  <si>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</si>
  <si>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</si>
  <si>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</si>
  <si>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</si>
  <si>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</si>
  <si>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</si>
  <si>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</si>
  <si>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</si>
  <si>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</si>
  <si>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</si>
  <si>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</si>
  <si>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</si>
  <si>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</si>
  <si>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</si>
  <si>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</si>
  <si>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</si>
  <si>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</si>
  <si>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</si>
  <si>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</si>
  <si>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</si>
  <si>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</si>
  <si>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</si>
  <si>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</si>
  <si>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</si>
  <si>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</si>
  <si>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</si>
  <si>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</si>
  <si>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</si>
  <si>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</si>
  <si>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</si>
  <si>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</si>
  <si>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</si>
  <si>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</si>
  <si>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</si>
  <si>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</si>
  <si>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</si>
  <si>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</si>
  <si>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</si>
  <si>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</si>
  <si>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</si>
  <si>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</si>
  <si>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</si>
  <si>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</si>
  <si>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</si>
  <si>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</si>
  <si>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</si>
  <si>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</si>
  <si>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</si>
  <si>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</si>
  <si>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</si>
  <si>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</si>
  <si>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</si>
  <si>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</si>
  <si>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</si>
  <si>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</si>
  <si>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</si>
  <si>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</si>
  <si>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</si>
  <si>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</si>
  <si>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</si>
  <si>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</si>
  <si>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</si>
  <si>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</si>
  <si>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</si>
  <si>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</si>
  <si>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</si>
  <si>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</si>
  <si>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</si>
  <si>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</si>
  <si>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</si>
  <si>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</si>
  <si>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</si>
  <si>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</si>
  <si>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</si>
  <si>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</si>
  <si>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</si>
  <si>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</si>
  <si>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</si>
  <si>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</si>
  <si>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</si>
  <si>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</si>
  <si>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</si>
  <si>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</si>
  <si>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</si>
  <si>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</si>
  <si>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</si>
  <si>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</si>
  <si>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</si>
  <si>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</si>
  <si>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</si>
  <si>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</si>
  <si>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</si>
  <si>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</si>
  <si>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</si>
  <si>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</si>
  <si>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</si>
  <si>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</si>
  <si>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</si>
  <si>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</si>
  <si>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</si>
  <si>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</si>
  <si>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</si>
  <si>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</si>
  <si>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</si>
  <si>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</si>
  <si>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</si>
  <si>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</si>
  <si>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</si>
  <si>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</si>
  <si>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</si>
  <si>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</si>
  <si>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</si>
  <si>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</si>
  <si>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</si>
  <si>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</si>
  <si>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</si>
  <si>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</si>
  <si>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</si>
  <si>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</si>
  <si>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</si>
  <si>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</si>
  <si>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</si>
  <si>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</si>
  <si>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</si>
  <si>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</si>
  <si>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</si>
  <si>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</si>
  <si>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</si>
  <si>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</si>
  <si>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</si>
  <si>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</si>
  <si>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</si>
  <si>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</si>
  <si>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</si>
  <si>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</si>
  <si>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</si>
  <si>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</si>
  <si>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</si>
  <si>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</si>
  <si>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</si>
  <si>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</si>
  <si>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</si>
  <si>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</si>
  <si>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</si>
  <si>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</si>
  <si>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</si>
  <si>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</si>
  <si>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</si>
  <si>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</si>
  <si>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</si>
  <si>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</si>
  <si>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</si>
  <si>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</si>
  <si>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</si>
  <si>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</si>
  <si>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</si>
  <si>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</si>
  <si>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</si>
  <si>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</si>
  <si>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</si>
  <si>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</si>
  <si>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</si>
  <si>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</si>
  <si>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</si>
  <si>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</si>
  <si>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</si>
  <si>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</si>
  <si>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</si>
  <si>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</si>
  <si>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</si>
  <si>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</si>
  <si>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</si>
  <si>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</si>
  <si>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</si>
  <si>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</si>
  <si>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</si>
  <si>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</si>
  <si>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</si>
  <si>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</si>
  <si>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</si>
  <si>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</si>
  <si>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</si>
  <si>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</si>
  <si>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</si>
  <si>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</si>
  <si>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</si>
  <si>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</si>
  <si>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</si>
  <si>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</si>
  <si>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</si>
  <si>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</si>
  <si>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</si>
  <si>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</si>
  <si>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</si>
  <si>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</si>
  <si>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</si>
  <si>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</si>
  <si>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</si>
  <si>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</si>
  <si>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</si>
  <si>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</si>
  <si>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</si>
  <si>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</si>
  <si>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</si>
  <si>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</si>
  <si>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</si>
  <si>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</si>
  <si>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</si>
  <si>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</si>
  <si>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</si>
  <si>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</si>
  <si>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</si>
  <si>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</si>
  <si>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</si>
  <si>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</si>
  <si>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</si>
  <si>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</si>
  <si>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</si>
  <si>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</si>
  <si>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</si>
  <si>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</si>
  <si>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</si>
  <si>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</si>
  <si>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</si>
  <si>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</si>
  <si>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</si>
  <si>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</si>
  <si>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</si>
  <si>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</si>
  <si>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</si>
  <si>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</si>
  <si>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</si>
  <si>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</si>
  <si>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</si>
  <si>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</si>
  <si>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</si>
  <si>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</si>
  <si>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</si>
  <si>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</si>
  <si>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</si>
  <si>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</si>
  <si>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</si>
  <si>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</si>
  <si>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</si>
  <si>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</si>
  <si>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</si>
  <si>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</si>
  <si>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</si>
  <si>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</si>
  <si>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</si>
  <si>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</si>
  <si>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</si>
  <si>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</si>
  <si>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</si>
  <si>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</si>
  <si>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</si>
  <si>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</si>
  <si>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</si>
  <si>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</si>
  <si>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</si>
  <si>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</si>
  <si>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</si>
  <si>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</si>
  <si>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</si>
  <si>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</si>
  <si>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</si>
  <si>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</si>
  <si>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</si>
  <si>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</si>
  <si>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</si>
  <si>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</si>
  <si>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</si>
  <si>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</si>
  <si>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</si>
  <si>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</si>
  <si>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</si>
  <si>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</si>
  <si>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</si>
  <si>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</si>
  <si>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</si>
  <si>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</si>
  <si>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</si>
  <si>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</si>
  <si>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</si>
  <si>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</si>
  <si>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</si>
  <si>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</si>
  <si>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</si>
  <si>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</si>
  <si>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</si>
  <si>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</si>
  <si>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</si>
  <si>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</si>
  <si>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</si>
  <si>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</si>
  <si>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</si>
  <si>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</si>
  <si>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</si>
  <si>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</si>
  <si>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</si>
  <si>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</si>
  <si>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</si>
  <si>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</si>
  <si>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</si>
  <si>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</si>
  <si>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</si>
  <si>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</si>
  <si>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</si>
  <si>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</si>
  <si>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</si>
  <si>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</si>
  <si>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</si>
  <si>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</si>
  <si>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</si>
  <si>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</si>
  <si>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</si>
  <si>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</si>
  <si>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</si>
  <si>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</si>
  <si>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</si>
  <si>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</si>
  <si>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</si>
  <si>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</si>
  <si>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</si>
  <si>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</si>
  <si>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</si>
  <si>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</si>
  <si>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</si>
  <si>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</si>
  <si>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</si>
  <si>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</si>
  <si>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</si>
  <si>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</si>
  <si>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</si>
  <si>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</si>
  <si>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</si>
  <si>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</si>
  <si>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</si>
  <si>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</si>
  <si>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</si>
  <si>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</si>
  <si>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</si>
  <si>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</si>
  <si>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</si>
  <si>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</si>
  <si>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</si>
  <si>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</si>
  <si>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</si>
  <si>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</si>
  <si>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</si>
  <si>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</si>
  <si>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</si>
  <si>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</si>
  <si>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</si>
  <si>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</si>
  <si>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</si>
  <si>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</si>
  <si>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</si>
  <si>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</si>
  <si>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</si>
  <si>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</si>
  <si>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</si>
  <si>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</si>
  <si>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</si>
  <si>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</si>
  <si>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</si>
  <si>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</si>
  <si>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</si>
  <si>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</si>
  <si>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</si>
  <si>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</si>
  <si>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</si>
  <si>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</si>
  <si>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</si>
  <si>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</si>
  <si>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</si>
  <si>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</si>
  <si>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</si>
  <si>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</si>
  <si>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</si>
  <si>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</si>
  <si>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</si>
  <si>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</si>
  <si>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</si>
  <si>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</si>
  <si>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</si>
  <si>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</si>
  <si>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</si>
  <si>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</si>
  <si>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</si>
  <si>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</si>
  <si>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</si>
  <si>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</si>
  <si>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</si>
  <si>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</si>
  <si>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</si>
  <si>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</si>
  <si>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</si>
  <si>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</si>
  <si>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</si>
  <si>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</si>
  <si>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PCM-20251115-00001227</t>
  </si>
  <si>
    <t>ETA 40 Mins</t>
  </si>
  <si>
    <t>PCM-20251115-00001121</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</si>
  <si>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</si>
  <si>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</si>
  <si>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</si>
  <si>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</si>
  <si>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</si>
  <si>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</si>
  <si>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</si>
  <si>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</si>
  <si>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</si>
  <si>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</si>
  <si>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</si>
  <si>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</si>
  <si>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</si>
  <si>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</si>
  <si>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</si>
  <si>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</si>
  <si>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</si>
  <si>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</si>
  <si>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</si>
  <si>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</si>
  <si>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</si>
  <si>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</si>
  <si>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</si>
  <si>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</si>
  <si>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</si>
  <si>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</si>
  <si>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</si>
  <si>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</si>
  <si>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</si>
  <si>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</si>
  <si>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</si>
  <si>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</si>
  <si>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</si>
  <si>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</si>
  <si>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</si>
  <si>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</si>
  <si>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</si>
  <si>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</si>
  <si>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</si>
  <si>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</si>
  <si>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</si>
  <si>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</si>
  <si>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</si>
  <si>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</si>
  <si>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</si>
  <si>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</si>
  <si>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</si>
  <si>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</si>
  <si>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</si>
  <si>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</si>
  <si>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</si>
  <si>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</si>
  <si>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</si>
  <si>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</si>
  <si>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</si>
  <si>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</si>
  <si>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</si>
  <si>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</si>
  <si>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</si>
  <si>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</si>
  <si>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</si>
  <si>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</si>
  <si>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</si>
  <si>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</si>
  <si>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</si>
  <si>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</si>
  <si>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</si>
  <si>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</si>
  <si>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</si>
  <si>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</si>
  <si>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</si>
  <si>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</si>
  <si>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</si>
  <si>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</si>
  <si>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</si>
  <si>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</si>
  <si>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</si>
  <si>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</si>
  <si>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</si>
  <si>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</si>
  <si>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</si>
  <si>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</si>
  <si>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PCM-20251115-00001181
</t>
  </si>
  <si>
    <t>120 MIN</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</si>
  <si>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</si>
  <si>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</si>
  <si>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</si>
  <si>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</si>
  <si>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</si>
  <si>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site was Access night issue, EM team on the way need 30 Min</t>
  </si>
  <si>
    <t>PCM-20251115-00000515</t>
  </si>
  <si>
    <t>Access issue, main gate closed and owner not responding</t>
  </si>
  <si>
    <t>PCM-20251115-00000886</t>
  </si>
  <si>
    <t>access issue, site located at abandoned tourist village, team on the way need 90 Min</t>
  </si>
  <si>
    <t>PCM-20251115-00001137</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</si>
  <si>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</si>
  <si>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</si>
  <si>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</si>
  <si>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</si>
  <si>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</si>
  <si>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</si>
  <si>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</si>
  <si>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</si>
  <si>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</si>
  <si>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PCM-20251115-00000542</t>
  </si>
  <si>
    <t xml:space="preserve">Site have TE isuue and have access issue as owner not answering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</si>
</sst>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8" fillId="2" borderId="7" xfId="0" applyNumberFormat="1" applyFont="1" applyFill="1" applyBorder="1" applyAlignment="1">
      <alignment horizontal="center" vertical="center" wrapText="1"/>
    </xf>
    <xf numFmtId="0" fontId="34" fillId="0" borderId="1" xfId="0" applyFont="1" applyBorder="1"/>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 totalsRowShown="0" headerRowDxfId="174" dataDxfId="173" headerRowBorderDxfId="171" tableBorderDxfId="172" totalsRowBorderDxfId="170">
  <autoFilter ref="A1:L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 totalsRowShown="0" headerRowDxfId="157" dataDxfId="156" headerRowBorderDxfId="154" tableBorderDxfId="155" totalsRowBorderDxfId="153">
  <autoFilter ref="A1:CJ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0" totalsRowShown="0" headerRowDxfId="48" dataDxfId="47" headerRowBorderDxfId="45" tableBorderDxfId="46" totalsRowBorderDxfId="44">
  <autoFilter ref="A1:L1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8" totalsRowShown="0" headerRowDxfId="15" dataDxfId="14" headerRowBorderDxfId="12" tableBorderDxfId="13">
  <autoFilter ref="A1:L1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313.48409178240399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20388</v>
      </c>
      <c r="E3" s="63" t="s">
        <v>39021</v>
      </c>
      <c r="F3" s="111">
        <v>45976.41909722222</v>
      </c>
      <c r="G3" s="112">
        <f t="shared" ref="G3:G13" ca="1" si="0">IFERROR(NOW()-F3,"")</f>
        <v>1.3420486109680496E-2</v>
      </c>
      <c r="H3" s="111">
        <v>45976.40934027778</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1</v>
      </c>
      <c r="D4" s="109" t="s">
        <v>21514</v>
      </c>
      <c r="E4" s="63" t="s">
        <v>39021</v>
      </c>
      <c r="F4" s="111">
        <v>45976.379050925927</v>
      </c>
      <c r="G4" s="112">
        <f t="shared" ca="1" si="0"/>
        <v>5.3466782403120305E-2</v>
      </c>
      <c r="H4" s="111">
        <v>45976.366180555553</v>
      </c>
      <c r="I4" s="109" t="str">
        <f>IFERROR(VLOOKUP(D4,DB!A:F,6,0),"")</f>
        <v>SCECO</v>
      </c>
      <c r="J4" s="109" t="str">
        <f>IFERROR(VLOOKUP(D4,DB!A:G,7,0),"")</f>
        <v>Vandalized</v>
      </c>
      <c r="K4" s="113" t="s">
        <v>39024</v>
      </c>
      <c r="L4" s="114" t="str">
        <f>IFERROR(VLOOKUP(D4,DB!A:I,9,0),"")</f>
        <v>Latis</v>
      </c>
    </row>
    <row r="5" spans="1:15" ht="15" customHeight="1">
      <c r="A5" s="108"/>
      <c r="B5" s="109" t="str">
        <f>IFERROR(VLOOKUP(D5,DB!A:K,11,0),"")</f>
        <v/>
      </c>
      <c r="C5" s="109"/>
      <c r="D5" s="109"/>
      <c r="E5" s="110"/>
      <c r="F5" s="111"/>
      <c r="G5" s="112">
        <f t="shared" ca="1" si="0"/>
        <v>45976.43251770833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45976.43251770833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45976.43251770833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45976.43251770833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45976.43251770833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45976.43251770833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45976.43251770833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45976.43251770833</v>
      </c>
      <c r="H12" s="111"/>
      <c r="I12" s="109" t="str">
        <f>IFERROR(VLOOKUP(D12,DB!A:F,6,0),"")</f>
        <v/>
      </c>
      <c r="J12" s="109" t="str">
        <f>IFERROR(VLOOKUP(D12,DB!A:G,7,0),"")</f>
        <v/>
      </c>
      <c r="K12" s="113"/>
      <c r="L12" s="114" t="str">
        <f>IFERROR(VLOOKUP(D12,DB!A:I,9,0),"")</f>
        <v/>
      </c>
    </row>
    <row r="13" spans="1:15" ht="15" customHeight="1">
      <c r="A13" s="117"/>
      <c r="B13" s="118" t="str">
        <f>IFERROR(VLOOKUP(D13,DB!A:K,11,0),"")</f>
        <v/>
      </c>
      <c r="C13" s="118"/>
      <c r="D13" s="118"/>
      <c r="E13" s="119"/>
      <c r="F13" s="120"/>
      <c r="G13" s="121">
        <f t="shared" ca="1" si="0"/>
        <v>45976.43251770833</v>
      </c>
      <c r="H13" s="120"/>
      <c r="I13" s="118" t="str">
        <f>IFERROR(VLOOKUP(D13,DB!A:F,6,0),"")</f>
        <v/>
      </c>
      <c r="J13" s="118" t="str">
        <f>IFERROR(VLOOKUP(D13,DB!A:G,7,0),"")</f>
        <v/>
      </c>
      <c r="K13" s="122"/>
      <c r="L13" s="123" t="str">
        <f>IFERROR(VLOOKUP(D13,DB!A:I,9,0),"")</f>
        <v/>
      </c>
    </row>
    <row r="14" spans="1:15" ht="15" customHeight="1">
      <c r="A14" s="150"/>
      <c r="B14" s="151" t="str">
        <f>IFERROR(VLOOKUP(D14,DB!A:K,11,0),"")</f>
        <v/>
      </c>
      <c r="C14" s="151"/>
      <c r="D14" s="151"/>
      <c r="E14" s="152"/>
      <c r="F14" s="149"/>
      <c r="G14" s="153">
        <f ca="1">IFERROR(NOW()-F14,"")</f>
        <v>45976.43251770833</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45976.43251770833</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45976.43251770833</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45976.43251770833</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45976.43251770833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45976.43251770833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45976.43251770833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45976.43251770833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45976.43251770833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45976.43251770833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45976.43251770833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45976.43251770833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45976.43251770833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45976.43251770833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45976.43251770833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45976.43251770833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45976.43251770833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45976.43251770833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45976.43251770833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45976.43251770833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45976.43251770833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45976.43251770833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45976.43251770833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45976.43251770833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45976.43251770833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45976.43251770833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45976.43251770833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45976.43251770833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45976.43251770833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45976.43251770833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45976.43251770833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45976.43251770833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45976.43251770833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45976.43251770833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45976.43251770833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45976.43251770833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45976.43251770833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45976.43251770833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45976.43251770833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45976.43251770833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45976.43251770833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45976.43251770833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45976.43251770833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45976.43251770833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45976.43251770833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45976.43251770833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45976.43251770833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45976.43251770833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45976.43251770833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45976.43251770833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45976.43251770833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45976.43251770833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45976.43251770833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45976.43251770833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45976.43251770833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45976.43251770833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45976.43251770833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45976.43251770833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45976.43251770833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45976.43251770833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45976.43251770833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45976.43251770833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45976.43251770833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45976.43251770833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45976.43251770833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45976.43251770833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45976.43251770833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45976.43251770833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45976.43251770833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45976.43251770833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45976.43251770833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45976.43251770833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45976.43251770833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45976.43251770833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45976.43251770833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45976.43251770833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45976.43251770833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45976.43251770833</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45976.43251770833</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45976.43251770833</v>
      </c>
      <c r="H93" s="149"/>
      <c r="I93" s="151" t="str">
        <f>IFERROR(VLOOKUP(D93,DB!A:F,6,0),"")</f>
        <v/>
      </c>
      <c r="J93" s="151" t="str">
        <f>IFERROR(VLOOKUP(D93,DB!A:G,7,0),"")</f>
        <v/>
      </c>
      <c r="K93" s="154"/>
      <c r="L93" s="155" t="str">
        <f>IFERROR(VLOOKUP(D93,DB!A:I,9,0),"")</f>
        <v/>
      </c>
    </row>
  </sheetData>
  <customSheetViews>
    <customSheetView guid="{F6042A99-DD27-4453-835D-0834D95730CC}" filter="1" showAutoFilter="1">
      <pageMargins left="0" right="0" top="0" bottom="0" header="0" footer="0"/>
      <autoFilter ref="B1:M1" xr:uid="{24FF7460-424E-41CC-A79E-00F86EF15484}"/>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39103</v>
      </c>
      <c r="F2" s="74">
        <v>45322.056979166664</v>
      </c>
      <c r="G2" s="75" t="s">
        <v>39104</v>
      </c>
      <c r="H2" s="87">
        <v>45322.050729166665</v>
      </c>
      <c r="I2" s="61" t="s">
        <v>88</v>
      </c>
      <c r="J2" s="61" t="s">
        <v>65</v>
      </c>
      <c r="K2" s="86"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5" t="s">
        <v>39021</v>
      </c>
      <c r="F3" s="74">
        <v>45824.999837962961</v>
      </c>
      <c r="G3" s="75">
        <f t="shared" ref="G3" ca="1" si="0">IFERROR(NOW()-F3,"-")</f>
        <v>151.43267974536866</v>
      </c>
      <c r="H3" s="74">
        <v>45824.993587962963</v>
      </c>
      <c r="I3" s="61" t="str">
        <f>IFERROR(VLOOKUP(D3,DB!A:F,6,0),"")</f>
        <v>Generator-SG</v>
      </c>
      <c r="J3" s="61" t="str">
        <f>IFERROR(VLOOKUP(D3,DB!A:G,7,0),"")</f>
        <v>Good</v>
      </c>
      <c r="K3" s="86"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0" t="s">
        <v>39108</v>
      </c>
      <c r="B4" s="18" t="str">
        <f>IFERROR(VLOOKUP(D4,DB!A:K,11,0),"")</f>
        <v>R2</v>
      </c>
      <c r="C4" s="18">
        <v>3</v>
      </c>
      <c r="D4" s="18" t="s">
        <v>26153</v>
      </c>
      <c r="E4" s="103" t="s">
        <v>39021</v>
      </c>
      <c r="F4" s="104">
        <v>45976.401388888888</v>
      </c>
      <c r="G4" s="105">
        <f ca="1">IFERROR(NOW()-F4,"-")</f>
        <v>3.1128819442528766E-2</v>
      </c>
      <c r="H4" s="159">
        <v>45976.392824074072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45976.43251770833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45976.43251770833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45976.43251770833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45976.43251770833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45976.43251770833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45976.43251770833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45976.43251770833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45976.43251770833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45976.43251770833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45976.43251770833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45976.43251770833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45976.43251770833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45976.43251770833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45976.43251770833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45976.43251770833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45976.43251770833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45976.43251770833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45976.43251770833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45976.43251770833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45976.43251770833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45976.43251770833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45976.43251770833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45976.43251770833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45976.43251770833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45976.43251770833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45976.43251770833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45976.43251770833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45976.43251770833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45976.43251770833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45976.43251770833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27"/>
      <c r="B35" s="128" t="str">
        <f>IFERROR(VLOOKUP(D35,DB!A:K,11,0),"")</f>
        <v/>
      </c>
      <c r="C35" s="128"/>
      <c r="D35" s="128"/>
      <c r="E35" s="129"/>
      <c r="F35" s="130"/>
      <c r="G35" s="131">
        <f ca="1">IFERROR(NOW()-F35,"-")</f>
        <v>45976.43251770833</v>
      </c>
      <c r="H35" s="130"/>
      <c r="I35" s="128" t="str">
        <f>IFERROR(VLOOKUP(D35,DB!A:F,6,0),"")</f>
        <v/>
      </c>
      <c r="J35" s="128" t="str">
        <f>IFERROR(VLOOKUP(D35,DB!A:G,7,0),"")</f>
        <v/>
      </c>
      <c r="K35" s="132"/>
      <c r="L35" s="128" t="str">
        <f>IFERROR(VLOOKUP(D35,DB!A:I,9,0),"")</f>
        <v/>
      </c>
      <c r="M35" s="128"/>
      <c r="N35" s="128"/>
      <c r="O35" s="128"/>
      <c r="P35" s="128"/>
      <c r="Q35" s="128"/>
      <c r="R35" s="128"/>
      <c r="S35" s="128"/>
      <c r="T35" s="128"/>
      <c r="U35" s="128"/>
      <c r="V35" s="128"/>
      <c r="W35" s="128"/>
      <c r="X35" s="128"/>
      <c r="Y35" s="128"/>
      <c r="Z35" s="128"/>
      <c r="AA35" s="128"/>
      <c r="AB35" s="128"/>
      <c r="AC35" s="128"/>
      <c r="AD35" s="128"/>
      <c r="AE35" s="128"/>
      <c r="AF35" s="128"/>
      <c r="AG35" s="128"/>
      <c r="AH35" s="128"/>
      <c r="AI35" s="128"/>
      <c r="AJ35" s="128"/>
      <c r="AK35" s="128"/>
      <c r="AL35" s="128"/>
      <c r="AM35" s="128"/>
      <c r="AN35" s="128"/>
      <c r="AO35" s="128"/>
      <c r="AP35" s="128"/>
      <c r="AQ35" s="128"/>
      <c r="AR35" s="128"/>
      <c r="AS35" s="128"/>
      <c r="AT35" s="128"/>
      <c r="AU35" s="128"/>
      <c r="AV35" s="128"/>
      <c r="AW35" s="128"/>
      <c r="AX35" s="128"/>
      <c r="AY35" s="128"/>
      <c r="AZ35" s="128"/>
      <c r="BA35" s="128"/>
      <c r="BB35" s="128"/>
      <c r="BC35" s="128"/>
      <c r="BD35" s="128"/>
      <c r="BE35" s="128"/>
      <c r="BF35" s="128"/>
      <c r="BG35" s="128"/>
      <c r="BH35" s="128"/>
      <c r="BI35" s="128"/>
      <c r="BJ35" s="128"/>
      <c r="BK35" s="128"/>
      <c r="BL35" s="128"/>
      <c r="BM35" s="128"/>
      <c r="BN35" s="128"/>
      <c r="BO35" s="128"/>
      <c r="BP35" s="128"/>
      <c r="BQ35" s="128"/>
      <c r="BR35" s="128"/>
      <c r="BS35" s="128"/>
      <c r="BT35" s="128"/>
      <c r="BU35" s="128"/>
      <c r="BV35" s="128"/>
      <c r="BW35" s="128"/>
      <c r="BX35" s="128"/>
      <c r="BY35" s="128"/>
      <c r="BZ35" s="128"/>
      <c r="CA35" s="128"/>
      <c r="CB35" s="128"/>
      <c r="CC35" s="128"/>
      <c r="CD35" s="128"/>
      <c r="CE35" s="128"/>
      <c r="CF35" s="128"/>
      <c r="CG35" s="128"/>
      <c r="CH35" s="128"/>
      <c r="CI35" s="128"/>
      <c r="CJ35" s="133"/>
    </row>
  </sheetData>
  <dataValidations count="2">
    <dataValidation allowBlank="1" showInputMessage="1" showErrorMessage="1" sqref="E1" xr:uid="{4D935161-CDD3-4592-B877-3FB59C99E142}"/>
    <dataValidation type="list" allowBlank="1" showInputMessage="1" showErrorMessage="1" sqref="E3:E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tabSelected="1" workbookViewId="0">
      <selection activeCell="D19" sqref="D19"/>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45976.43251770833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45976.43251770833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45976.43251770833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45976.43251770833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45976.43251770833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45976.43251770833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45976.43251770833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45976.43251770833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45976.43251770833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45976.43251770833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45976.43251770833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45976.43251770833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45976.43251770833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45976.43251770833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45976.43251770833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45976.43251770833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45976.43251770833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45976.43251770833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45976.43251770833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45976.43251770833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45976.43251770833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45976.43251770833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45976.43251770833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45976.43251770833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45976.43251770833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45976.43251770833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45976.43251770833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45976.43251770833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45976.43251770833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45976.43251770833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45976.43251770833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45976.43251770833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45976.43251770833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45976.43251770833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45976.43251770833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45976.43251770833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45976.43251770833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45976.43251770833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45976.43251770833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45976.43251770833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45976.43251770833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45976.43251770833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45976.43251770833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45976.43251770833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45976.43251770833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45976.43251770833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45976.43251770833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45976.43251770833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45976.43251770833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45976.43251770833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45976.43251770833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45976.43251770833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45976.43251770833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45976.43251770833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45976.43251770833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45976.43251770833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45976.43251770833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45976.43251770833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45976.43251770833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45976.43251770833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45976.43251770833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45976.43251770833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45976.43251770833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45976.43251770833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45976.43251770833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45976.43251770833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45976.43251770833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45976.43251770833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45976.43251770833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45976.43251770833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45976.43251770833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45976.43251770833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45976.43251770833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45976.43251770833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45976.43251770833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45976.43251770833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45976.43251770833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45976.43251770833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45976.43251770833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45976.43251770833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45976.43251770833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45976.43251770833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45976.43251770833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45976.43251770833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45976.43251770833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45976.43251770833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45976.43251770833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45976.43251770833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45976.43251770833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45976.43251770833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45976.43251770833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45976.43251770833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45976.43251770833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45976.43251770833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45976.43251770833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45976.43251770833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45976.43251770833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45976.43251770833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45976.43251770833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45976.43251770833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45976.43251770833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45976.43251770833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45976.43251770833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45976.43251770833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45976.43251770833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45976.43251770833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45976.43251770833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45976.43251770833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45976.43251770833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45976.43251770833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45976.43251770833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45976.43251770833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45976.43251770833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45976.43251770833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45976.43251770833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45976.43251770833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45976.43251770833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45976.43251770833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45976.43251770833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45976.43251770833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45976.43251770833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45976.43251770833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45976.43251770833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45976.43251770833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45976.43251770833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45976.43251770833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45976.43251770833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45976.43251770833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45976.43251770833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45976.43251770833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45976.43251770833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45976.43251770833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45976.43251770833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45976.43251770833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45976.43251770833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45976.43251770833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45976.43251770833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45976.43251770833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45976.43251770833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45976.43251770833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45976.43251770833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45976.43251770833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45976.43251770833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45976.43251770833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45976.43251770833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45976.43251770833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45976.43251770833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45976.43251770833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45976.43251770833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45976.43251770833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45976.43251770833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45976.43251770833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45976.43251770833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45976.43251770833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45976.43251770833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45976.43251770833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45976.43251770833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45976.43251770833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45976.43251770833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45976.43251770833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45976.43251770833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45976.43251770833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45976.43251770833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45976.43251770833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45976.43251770833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45976.43251770833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45976.43251770833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45976.43251770833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45976.43251770833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45976.43251770833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45976.43251770833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45976.43251770833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45976.43251770833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45976.43251770833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45976.43251770833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45976.43251770833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45976.43251770833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45976.43251770833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45976.43251770833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45976.43251770833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45976.43251770833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45976.43251770833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45976.43251770833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45976.43251770833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45976.43251770833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45976.43251770833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45976.43251770833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45976.43251770833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45976.43251770833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45976.43251770833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45976.43251770833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45976.43251770833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45976.43251770833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45976.43251770833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45976.43251770833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45976.43251770833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45976.43251770833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45976.43251770833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45976.43251770833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45976.43251770833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45976.43251770833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45976.43251770833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45976.43251770833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45976.43251770833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45976.43251770833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45976.43251770833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45976.43251770833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45976.43251770833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45976.43251770833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45976.43251770833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45976.43251770833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45976.43251770833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45976.43251770833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45976.43251770833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45976.43251770833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45976.43251770833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45976.43251770833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45976.43251770833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45976.43251770833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45976.43251770833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45976.43251770833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45976.43251770833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45976.43251770833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45976.43251770833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45976.43251770833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45976.43251770833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45976.43251770833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45976.43251770833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45976.43251770833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45976.43251770833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45976.43251770833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45976.43251770833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45976.43251770833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45976.43251770833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45976.43251770833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45976.43251770833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45976.43251770833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45976.43251770833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45976.43251770833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45976.43251770833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45976.43251770833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45976.43251770833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45976.43251770833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45976.43251770833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45976.43251770833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45976.43251770833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45976.43251770833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45976.43251770833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45976.43251770833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45976.43251770833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45976.43251770833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45976.43251770833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45976.43251770833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45976.43251770833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45976.43251770833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45976.43251770833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45976.43251770833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45976.43251770833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45976.43251770833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45976.43251770833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45976.43251770833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45976.43251770833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45976.43251770833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45976.43251770833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45976.43251770833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45976.43251770833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45976.43251770833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45976.43251770833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45976.43251770833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45976.43251770833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45976.43251770833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45976.43251770833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45976.43251770833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45976.43251770833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45976.43251770833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45976.43251770833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45976.43251770833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45976.43251770833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45976.43251770833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45976.43251770833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45976.43251770833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45976.43251770833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45976.43251770833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45976.43251770833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45976.43251770833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45976.43251770833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45976.43251770833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45976.43251770833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45976.43251770833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45976.43251770833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45976.43251770833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45976.43251770833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45976.43251770833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45976.43251770833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45976.43251770833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45976.43251770833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45976.43251770833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45976.43251770833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45976.43251770833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45976.43251770833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45976.43251770833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45976.43251770833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45976.43251770833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45976.43251770833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45976.43251770833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45976.43251770833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45976.43251770833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45976.43251770833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45976.43251770833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45976.43251770833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45976.43251770833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45976.43251770833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45976.43251770833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45976.43251770833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45976.43251770833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45976.43251770833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45976.43251770833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45976.43251770833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45976.43251770833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45976.43251770833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45976.43251770833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45976.43251770833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45976.43251770833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45976.43251770833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45976.43251770833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45976.43251770833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45976.43251770833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45976.43251770833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45976.43251770833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45976.43251770833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45976.43251770833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45976.43251770833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45976.43251770833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45976.43251770833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45976.43251770833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45976.43251770833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45976.43251770833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45976.43251770833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45976.43251770833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45976.43251770833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45976.43251770833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45976.43251770833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45976.43251770833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45976.43251770833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45976.43251770833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45976.43251770833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45976.43251770833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45976.43251770833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45976.43251770833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45976.43251770833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45976.43251770833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45976.43251770833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45976.43251770833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45976.43251770833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45976.43251770833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45976.43251770833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45976.43251770833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45976.43251770833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45976.43251770833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45976.43251770833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45976.43251770833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45976.43251770833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45976.43251770833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45976.43251770833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45976.43251770833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45976.43251770833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45976.43251770833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45976.43251770833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45976.43251770833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45976.43251770833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45976.43251770833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45976.43251770833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45976.43251770833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45976.43251770833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45976.43251770833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45976.43251770833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45976.43251770833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45976.43251770833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45976.43251770833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45976.43251770833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45976.43251770833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45976.43251770833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45976.43251770833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45976.43251770833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45976.43251770833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45976.43251770833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45976.43251770833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45976.43251770833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45976.43251770833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45976.43251770833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45976.43251770833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45976.43251770833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45976.43251770833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45976.43251770833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45976.43251770833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45976.43251770833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45976.43251770833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45976.43251770833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45976.43251770833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45976.43251770833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45976.43251770833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45976.43251770833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45976.43251770833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45976.43251770833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45976.43251770833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45976.43251770833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45976.43251770833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45976.43251770833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45976.43251770833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45976.43251770833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45976.43251770833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45976.43251770833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45976.43251770833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45976.43251770833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45976.43251770833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45976.43251770833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45976.43251770833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45976.43251770833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45976.43251770833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45976.43251770833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45976.43251770833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45976.43251770833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45976.43251770833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45976.43251770833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45976.43251770833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45976.43251770833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45976.43251770833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45976.43251770833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45976.43251770833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45976.43251770833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45976.43251770833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45976.43251770833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45976.43251770833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45976.43251770833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45976.43251770833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45976.43251770833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45976.43251770833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45976.43251770833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45976.43251770833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45976.43251770833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45976.43251770833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45976.43251770833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45976.43251770833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45976.43251770833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45976.43251770833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45976.43251770833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45976.43251770833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45976.43251770833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45976.43251770833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45976.43251770833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45976.43251770833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45976.43251770833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45976.43251770833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45976.43251770833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45976.43251770833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45976.43251770833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45976.43251770833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45976.43251770833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45976.43251770833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45976.43251770833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45976.43251770833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45976.43251770833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45976.43251770833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45976.43251770833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45976.43251770833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45976.43251770833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45976.43251770833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45976.43251770833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45976.43251770833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45976.43251770833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45976.43251770833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45976.43251770833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45976.43251770833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45976.43251770833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45976.43251770833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45976.43251770833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45976.43251770833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45976.43251770833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45976.43251770833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45976.43251770833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45976.43251770833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45976.43251770833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45976.43251770833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45976.43251770833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45976.43251770833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45976.43251770833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45976.43251770833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45976.43251770833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45976.43251770833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45976.43251770833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45976.43251770833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45976.43251770833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45976.43251770833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45976.43251770833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45976.43251770833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45976.43251770833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45976.43251770833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45976.43251770833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45976.43251770833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45976.43251770833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45976.43251770833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45976.43251770833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45976.43251770833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45976.43251770833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45976.43251770833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45976.43251770833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45976.43251770833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45976.43251770833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45976.43251770833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45976.43251770833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45976.43251770833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45976.43251770833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45976.43251770833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45976.43251770833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45976.43251770833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45976.43251770833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45976.43251770833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45976.43251770833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45976.43251770833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45976.43251770833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45976.43251770833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45976.43251770833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45976.43251770833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45976.43251770833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45976.43251770833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45976.43251770833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45976.43251770833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45976.43251770833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45976.43251770833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45976.43251770833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45976.43251770833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45976.43251770833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45976.43251770833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45976.43251770833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45976.43251770833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45976.43251770833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45976.43251770833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45976.43251770833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45976.43251770833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45976.43251770833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45976.43251770833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45976.43251770833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45976.43251770833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45976.43251770833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45976.43251770833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45976.43251770833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45976.43251770833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45976.43251770833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45976.43251770833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45976.43251770833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45976.43251770833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45976.43251770833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45976.43251770833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45976.43251770833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45976.43251770833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45976.43251770833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45976.43251770833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45976.43251770833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45976.43251770833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45976.43251770833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45976.43251770833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45976.43251770833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45976.43251770833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45976.43251770833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45976.43251770833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45976.43251770833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45976.43251770833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45976.43251770833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45976.43251770833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45976.43251770833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45976.43251770833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45976.43251770833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45976.43251770833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45976.43251770833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45976.43251770833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45976.43251770833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45976.43251770833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45976.43251770833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45976.43251770833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45976.43251770833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45976.43251770833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45976.43251770833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45976.43251770833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45976.43251770833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45976.43251770833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45976.43251770833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45976.43251770833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45976.43251770833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45976.43251770833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45976.43251770833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45976.43251770833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45976.43251770833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45976.43251770833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45976.43251770833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45976.43251770833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45976.43251770833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45976.43251770833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45976.43251770833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45976.43251770833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45976.43251770833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45976.43251770833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45976.43251770833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45976.43251770833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45976.43251770833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45976.43251770833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45976.43251770833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45976.43251770833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45976.43251770833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45976.43251770833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45976.43251770833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45976.43251770833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45976.43251770833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45976.43251770833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45976.43251770833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45976.43251770833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45976.43251770833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45976.43251770833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45976.43251770833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45976.43251770833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45976.43251770833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45976.43251770833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45976.43251770833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45976.43251770833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45976.43251770833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45976.43251770833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45976.43251770833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45976.43251770833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45976.43251770833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45976.43251770833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45976.43251770833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45976.43251770833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45976.43251770833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45976.43251770833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45976.43251770833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45976.43251770833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45976.43251770833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45976.43251770833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45976.43251770833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45976.43251770833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45976.43251770833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45976.43251770833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45976.43251770833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45976.43251770833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45976.43251770833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45976.43251770833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45976.43251770833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45976.43251770833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45976.43251770833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45976.43251770833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45976.43251770833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45976.43251770833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45976.43251770833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45976.43251770833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45976.43251770833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45976.43251770833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45976.43251770833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45976.43251770833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45976.43251770833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45976.43251770833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45976.43251770833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45976.43251770833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45976.43251770833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45976.43251770833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45976.43251770833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45976.43251770833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45976.43251770833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45976.43251770833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45976.43251770833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45976.43251770833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45976.43251770833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45976.43251770833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45976.43251770833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45976.43251770833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45976.43251770833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45976.43251770833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45976.43251770833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45976.43251770833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45976.43251770833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45976.43251770833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45976.43251770833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45976.43251770833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45976.43251770833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45976.43251770833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45976.43251770833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45976.43251770833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45976.43251770833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45976.43251770833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45976.43251770833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45976.43251770833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45976.43251770833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45976.43251770833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45976.43251770833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45976.43251770833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45976.43251770833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45976.43251770833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45976.43251770833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45976.43251770833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45976.43251770833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45976.43251770833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45976.43251770833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45976.43251770833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45976.43251770833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45976.43251770833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45976.43251770833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45976.43251770833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45976.43251770833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45976.43251770833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45976.43251770833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45976.43251770833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45976.43251770833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45976.43251770833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45976.43251770833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45976.43251770833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45976.43251770833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45976.43251770833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45976.43251770833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45976.432517939815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45976.432517939815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45976.432517939815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45976.432517939815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45976.432517939815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45976.432517939815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45976.432517939815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45976.432517939815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45976.432517939815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45976.432517939815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45976.432517939815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45976.432517939815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45976.432517939815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45976.432517939815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45976.432517939815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45976.432517939815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45976.432517939815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45976.432517939815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45976.432517939815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45976.432517939815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45976.432517939815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45976.432517939815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45976.432517939815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45976.432517939815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45976.432517939815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45976.432517939815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45976.432517939815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45976.432517939815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45976.432517939815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45976.432517939815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45976.432517939815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45976.432517939815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45976.432517939815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45976.432517939815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45976.432517939815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45976.432517939815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45976.432517939815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45976.432517939815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45976.432517939815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45976.432517939815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45976.432517939815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45976.432517939815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45976.432517939815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45976.432517939815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45976.432517939815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45976.432517939815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45976.432517939815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45976.432517939815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45976.432517939815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45976.432517939815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45976.432517939815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45976.432517939815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45976.432517939815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45976.432517939815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45976.432517939815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45976.432517939815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45976.432517939815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45976.432517939815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45976.432517939815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45976.432517939815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45976.432517939815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45976.432517939815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45976.432517939815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45976.432517939815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45976.432517939815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45976.432517939815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45976.432517939815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45976.432517939815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45976.432517939815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45976.432517939815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45976.432517939815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45976.432517939815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45976.432517939815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45976.432517939815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45976.432517939815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45976.432517939815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45976.432517939815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45976.432517939815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45976.432517939815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45976.432517939815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45976.432517939815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45976.432517939815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45976.432517939815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45976.432517939815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45976.432517939815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45976.432517939815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45976.432517939815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45976.432517939815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45976.432517939815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45976.432517939815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45976.432517939815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45976.432517939815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45976.432517939815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45976.432517939815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45976.432517939815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45976.432517939815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45976.432517939815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45976.432517939815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45976.432517939815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45976.432517939815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45976.432517939815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45976.432517939815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45976.432517939815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45976.432517939815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45976.432517939815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45976.432517939815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45976.432517939815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45976.432517939815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45976.432517939815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45976.432517939815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45976.432517939815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45976.432517939815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45976.432517939815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45976.432517939815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45976.432517939815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45976.432517939815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45976.432517939815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45976.432517939815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45976.432517939815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45976.432517939815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45976.432517939815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45976.432517939815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45976.432517939815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45976.432517939815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45976.432517939815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45976.432517939815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45976.432517939815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45976.432517939815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45976.432517939815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45976.432517939815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45976.432517939815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45976.432517939815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45976.432517939815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45976.432517939815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45976.432517939815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45976.432517939815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45976.432517939815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45976.432517939815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45976.432517939815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45976.432517939815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45976.432517939815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45976.432517939815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45976.432517939815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45976.432517939815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45976.432517939815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45976.432517939815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45976.432517939815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45976.432517939815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45976.432517939815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45976.432517939815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45976.432517939815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45976.432517939815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45976.432517939815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45976.432517939815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45976.432517939815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45976.432517939815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45976.432517939815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45976.432517939815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45976.432517939815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45976.432517939815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45976.432517939815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45976.432517939815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45976.432517939815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45976.432517939815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45976.432517939815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45976.432517939815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45976.432517939815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45976.432517939815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45976.432517939815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45976.432517939815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45976.432517939815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45976.432517939815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45976.432517939815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45976.432517939815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45976.432517939815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45976.432517939815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45976.432517939815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45976.432517939815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45976.432517939815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45976.432517939815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45976.432517939815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45976.432517939815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45976.432517939815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45976.432517939815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45976.432517939815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45976.432517939815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45976.432517939815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45976.432517939815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45976.432517939815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45976.432517939815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45976.432517939815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45976.432517939815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45976.432517939815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45976.432517939815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45976.432517939815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45976.432517939815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45976.432517939815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45976.432517939815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45976.432517939815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45976.432517939815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45976.432517939815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45976.432517939815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45976.432517939815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45976.432517939815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45976.432517939815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45976.432517939815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45976.432517939815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45976.432517939815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45976.432517939815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45976.432517939815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45976.432517939815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45976.432517939815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45976.432517939815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45976.432517939815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45976.432517939815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45976.432517939815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45976.432517939815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45976.432517939815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45976.432517939815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45976.432517939815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45976.432517939815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45976.432517939815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45976.432517939815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45976.432517939815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45976.432517939815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45976.432517939815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45976.432517939815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45976.432517939815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45976.432517939815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45976.432517939815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45976.432517939815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45976.432517939815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45976.432517939815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45976.432517939815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45976.432517939815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45976.432517939815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45976.432517939815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45976.432517939815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45976.432517939815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45976.432517939815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45976.432517939815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45976.432517939815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45976.432517939815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45976.432517939815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45976.432517939815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45976.432517939815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45976.432517939815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45976.432517939815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45976.432517939815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45976.432517939815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45976.432517939815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45976.432517939815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45976.432517939815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45976.432517939815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45976.432517939815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45976.432517939815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45976.432517939815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45976.432517939815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45976.432517939815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45976.432517939815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45976.432517939815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45976.432517939815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45976.432517939815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45976.432517939815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45976.432517939815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45976.432517939815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45976.432517939815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45976.432517939815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45976.432517939815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45976.432517939815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45976.432517939815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45976.432517939815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45976.432517939815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45976.432517939815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45976.432517939815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45976.432517939815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45976.432517939815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45976.432517939815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45976.432517939815</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0"/>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272.95180011573393</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1</v>
      </c>
      <c r="D3" s="92" t="s">
        <v>36421</v>
      </c>
      <c r="E3" s="95" t="s">
        <v>39021</v>
      </c>
      <c r="F3" s="96">
        <v>45975.803229166668</v>
      </c>
      <c r="G3" s="97">
        <f ca="1">IFERROR(NOW()-F3,"")</f>
        <v>0.62928854166239034</v>
      </c>
      <c r="H3" s="96">
        <v>45975.787465277775</v>
      </c>
      <c r="I3" s="135" t="str">
        <f>IFERROR(VLOOKUP(D3,DB!A:F,6,0),"")</f>
        <v>Generator-SG</v>
      </c>
      <c r="J3" s="135" t="str">
        <f>IFERROR(VLOOKUP(D3,DB!A:G,7,0),"")</f>
        <v>No BB Shifted</v>
      </c>
      <c r="K3" s="98" t="s">
        <v>39113</v>
      </c>
      <c r="L3" s="92" t="str">
        <f>IFERROR(VLOOKUP(D3,DB!A:I,9,0),"")</f>
        <v>Latis</v>
      </c>
    </row>
    <row r="4" spans="1:16" ht="15" customHeight="1">
      <c r="A4" s="135" t="s">
        <v>39114</v>
      </c>
      <c r="B4" s="135" t="str">
        <f>IFERROR(VLOOKUP(D4,DB!A:K,11,0),"")</f>
        <v>R4</v>
      </c>
      <c r="C4" s="94">
        <v>5</v>
      </c>
      <c r="D4" s="92" t="s">
        <v>31855</v>
      </c>
      <c r="E4" s="95" t="s">
        <v>39021</v>
      </c>
      <c r="F4" s="96">
        <v>45975.929351851853</v>
      </c>
      <c r="G4" s="97">
        <f ca="1">IFERROR(NOW()-F4,"")</f>
        <v>0.50316585647669854</v>
      </c>
      <c r="H4" s="96">
        <v>45975.921527777777</v>
      </c>
      <c r="I4" s="135" t="str">
        <f>IFERROR(VLOOKUP(D4,DB!A:F,6,0),"")</f>
        <v>SCECO</v>
      </c>
      <c r="J4" s="135" t="str">
        <f>IFERROR(VLOOKUP(D4,DB!A:G,7,0),"")</f>
        <v>Dead</v>
      </c>
      <c r="K4" s="98" t="s">
        <v>39115</v>
      </c>
      <c r="L4" s="92" t="str">
        <f>IFERROR(VLOOKUP(D4,DB!A:I,9,0),"")</f>
        <v>Latis</v>
      </c>
    </row>
    <row r="5" spans="1:16" ht="15" customHeight="1">
      <c r="A5" s="135" t="s">
        <v>39116</v>
      </c>
      <c r="B5" s="135" t="str">
        <f>IFERROR(VLOOKUP(D5,DB!A:K,11,0),"")</f>
        <v>R4</v>
      </c>
      <c r="C5" s="94">
        <v>1</v>
      </c>
      <c r="D5" s="92" t="s">
        <v>35964</v>
      </c>
      <c r="E5" s="95" t="s">
        <v>39021</v>
      </c>
      <c r="F5" s="96">
        <v>45976.18476851852</v>
      </c>
      <c r="G5" s="97">
        <f ca="1">IFERROR(NOW()-F5,"")</f>
        <v>0.24774918980983784</v>
      </c>
      <c r="H5" s="96">
        <v>45976.176817129628</v>
      </c>
      <c r="I5" s="135" t="str">
        <f>IFERROR(VLOOKUP(D5,DB!A:F,6,0),"")</f>
        <v>SCECO</v>
      </c>
      <c r="J5" s="135" t="str">
        <f>IFERROR(VLOOKUP(D5,DB!A:G,7,0),"")</f>
        <v>Dead</v>
      </c>
      <c r="K5" s="98" t="s">
        <v>39117</v>
      </c>
      <c r="L5" s="92" t="str">
        <f>IFERROR(VLOOKUP(D5,DB!A:I,9,0),"")</f>
        <v>Latis</v>
      </c>
    </row>
    <row r="6" spans="1:16" ht="15" customHeight="1">
      <c r="A6" s="135" t="s">
        <v>39118</v>
      </c>
      <c r="B6" s="135" t="str">
        <f>IFERROR(VLOOKUP(D6,DB!A:K,11,0),"")</f>
        <v>R4</v>
      </c>
      <c r="C6" s="94">
        <v>1</v>
      </c>
      <c r="D6" s="92" t="s">
        <v>32088</v>
      </c>
      <c r="E6" s="95" t="s">
        <v>39021</v>
      </c>
      <c r="F6" s="96">
        <v>45976.283148148148</v>
      </c>
      <c r="G6" s="97">
        <f ca="1">IFERROR(NOW()-F6,"")</f>
        <v>0.14936956018209457</v>
      </c>
      <c r="H6" s="96">
        <v>45976.277083333334</v>
      </c>
      <c r="I6" s="135" t="str">
        <f>IFERROR(VLOOKUP(D6,DB!A:F,6,0),"")</f>
        <v>SCECO</v>
      </c>
      <c r="J6" s="135" t="str">
        <f>IFERROR(VLOOKUP(D6,DB!A:G,7,0),"")</f>
        <v>Dead</v>
      </c>
      <c r="K6" s="98" t="s">
        <v>39119</v>
      </c>
      <c r="L6" s="92" t="str">
        <f>IFERROR(VLOOKUP(D6,DB!A:I,9,0),"")</f>
        <v>Latis</v>
      </c>
    </row>
    <row r="7" spans="1:16" ht="15" customHeight="1">
      <c r="A7" s="135" t="s">
        <v>39120</v>
      </c>
      <c r="B7" s="135" t="str">
        <f>IFERROR(VLOOKUP(D7,DB!A:K,11,0),"")</f>
        <v>R4</v>
      </c>
      <c r="C7" s="94">
        <v>1</v>
      </c>
      <c r="D7" s="92" t="s">
        <v>38662</v>
      </c>
      <c r="E7" s="95" t="s">
        <v>39021</v>
      </c>
      <c r="F7" s="96">
        <v>45976.384189814817</v>
      </c>
      <c r="G7" s="97">
        <f ca="1">IFERROR(NOW()-F7,"")</f>
        <v>4.8327893513487652E-2</v>
      </c>
      <c r="H7" s="96">
        <v>45976.389039351852</v>
      </c>
      <c r="I7" s="135" t="str">
        <f>IFERROR(VLOOKUP(D7,DB!A:F,6,0),"")</f>
        <v>SCECO</v>
      </c>
      <c r="J7" s="135" t="str">
        <f>IFERROR(VLOOKUP(D7,DB!A:G,7,0),"")</f>
        <v>No BB Shifted</v>
      </c>
      <c r="K7" s="98" t="s">
        <v>39121</v>
      </c>
      <c r="L7" s="92" t="str">
        <f>IFERROR(VLOOKUP(D7,DB!A:I,9,0),"")</f>
        <v>Latis</v>
      </c>
    </row>
    <row r="8" spans="1:16" ht="15" customHeight="1">
      <c r="A8" s="135"/>
      <c r="B8" s="135" t="str">
        <f>IFERROR(VLOOKUP(D8,DB!A:K,11,0),"")</f>
        <v/>
      </c>
      <c r="C8" s="94"/>
      <c r="D8" s="92"/>
      <c r="E8" s="95"/>
      <c r="F8" s="96"/>
      <c r="G8" s="97">
        <f ca="1">IFERROR(NOW()-F8,"")</f>
        <v>45976.43251770833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45976.43251770833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45976.43251770833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45976.43251770833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45976.43251770833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45976.43251770833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45976.43251770833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45976.43251770833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45976.43251770833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45976.43251770833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45976.43251770833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45976.43251770833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45976.43251770833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45976.43251770833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45976.43251770833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45976.43251770833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45976.43251770833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45976.43251770833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45976.43251770833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45976.43251770833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45976.43251770833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45976.43251770833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45976.43251770833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45976.43251770833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45976.43251770833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45976.43251770833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45976.43251770833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45976.43251770833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45976.43251770833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45976.43251770833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45976.43251770833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45976.43251770833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45976.43251770833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45976.43251770833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45976.43251770833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45976.43251770833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45976.43251770833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45976.43251770833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45976.43251770833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45976.43251770833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45976.43251770833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45976.43251770833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45976.43251770833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45976.43251770833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45976.43251770833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45976.43251770833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45976.43251770833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45976.43251770833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45976.43251770833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45976.43251770833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45976.43251770833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45976.43251770833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45976.43251770833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45976.43251770833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45976.43251770833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45976.43251770833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45976.43251770833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45976.43251770833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45976.43251770833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45976.43251770833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45976.43251770833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45976.43251770833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45976.43251770833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45976.43251770833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45976.43251770833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45976.43251770833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45976.43251770833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45976.43251770833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45976.43251770833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45976.43251770833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45976.43251770833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45976.43251770833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45976.43251770833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45976.43251770833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45976.43251770833</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45976.43251770833</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45976.43251770833</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45976.43251770833</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45976.43251770833</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45976.43251770833</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45976.43251770833</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45976.43251770833</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45976.43251770833</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45976.43251770833</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45976.43251770833</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45976.43251770833</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45976.43251770833</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45976.43251770833</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45976.43251770833</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45976.43251770833</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45976.43251770833</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45976.43251770833</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45976.43251770833</v>
      </c>
      <c r="H100" s="96"/>
      <c r="I100" s="135" t="str">
        <f>IFERROR(VLOOKUP(D100,DB!A:F,6,0),"")</f>
        <v/>
      </c>
      <c r="J100" s="135" t="str">
        <f>IFERROR(VLOOKUP(D100,DB!A:G,7,0),"")</f>
        <v/>
      </c>
      <c r="K100" s="98"/>
      <c r="L100" s="92" t="str">
        <f>IFERROR(VLOOKUP(D100,DB!A:I,9,0),"")</f>
        <v/>
      </c>
    </row>
  </sheetData>
  <dataValidations count="2">
    <dataValidation allowBlank="1" showInputMessage="1" showErrorMessage="1" sqref="E1" xr:uid="{A4F81451-56CC-4543-9497-104C4E44EE4B}"/>
    <dataValidation type="list" allowBlank="1" showInputMessage="1" showErrorMessage="1" sqref="E2:E1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39122</v>
      </c>
      <c r="B2" s="37" t="str">
        <f>IFERROR(VLOOKUP(D2,DB!A:K,11,0),"")</f>
        <v>R5</v>
      </c>
      <c r="C2" s="37">
        <v>3</v>
      </c>
      <c r="D2" s="107" t="s">
        <v>36011</v>
      </c>
      <c r="E2" s="37" t="s">
        <v>39021</v>
      </c>
      <c r="F2" s="38">
        <v>45891.832060185188</v>
      </c>
      <c r="G2" s="116">
        <f ca="1">IFERROR(NOW()-F2,"")</f>
        <v>84.600457523141813</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39103</v>
      </c>
      <c r="F3" s="38">
        <v>45926.188877314817</v>
      </c>
      <c r="G3" s="116">
        <f t="shared" ref="G3" ca="1" si="0">IFERROR(NOW()-F3,"")</f>
        <v>50.243640393513488</v>
      </c>
      <c r="H3" s="38">
        <v>45926.158159722225</v>
      </c>
      <c r="I3" s="37" t="str">
        <f>IFERROR(VLOOKUP(D3,DB!A:F,6,0),"")</f>
        <v>SCECO</v>
      </c>
      <c r="J3" s="37" t="str">
        <f>IFERROR(VLOOKUP(D3,DB!A:G,7,0),"")</f>
        <v>Good</v>
      </c>
      <c r="K3" s="37" t="s">
        <v>39125</v>
      </c>
      <c r="L3" s="37" t="str">
        <f>IFERROR(VLOOKUP(D3,DB!A:I,9,0),"")</f>
        <v>Latis</v>
      </c>
      <c r="M3" s="106"/>
    </row>
    <row r="4" spans="1:13" ht="48" customHeight="1">
      <c r="A4" s="124" t="s">
        <v>39126</v>
      </c>
      <c r="B4" s="124" t="str">
        <f>IFERROR(VLOOKUP(D4,DB!A:K,11,0),"")</f>
        <v>R5</v>
      </c>
      <c r="C4" s="124">
        <v>1</v>
      </c>
      <c r="D4" s="124" t="s">
        <v>34758</v>
      </c>
      <c r="E4" s="124" t="s">
        <v>39103</v>
      </c>
      <c r="F4" s="125">
        <v>45948.661111111112</v>
      </c>
      <c r="G4" s="126">
        <f t="shared" ref="G4" ca="1" si="1">IFERROR(NOW()-F4,"")</f>
        <v>27.77140659721772</v>
      </c>
      <c r="H4" s="125">
        <v>45948.661111111112</v>
      </c>
      <c r="I4" s="124" t="str">
        <f>IFERROR(VLOOKUP(D4,DB!A:F,6,0),"")</f>
        <v>SCECO</v>
      </c>
      <c r="J4" s="124" t="str">
        <f>IFERROR(VLOOKUP(D4,DB!A:G,7,0),"")</f>
        <v>Dead</v>
      </c>
      <c r="K4" s="124" t="s">
        <v>39127</v>
      </c>
      <c r="L4" s="124" t="str">
        <f>IFERROR(VLOOKUP(D4,DB!A:I,9,0),"")</f>
        <v>Latis</v>
      </c>
    </row>
    <row r="5" spans="1:13" ht="30.75">
      <c r="A5" s="124" t="s">
        <v>39128</v>
      </c>
      <c r="B5" s="124" t="s">
        <v>5443</v>
      </c>
      <c r="C5" s="124">
        <v>1</v>
      </c>
      <c r="D5" s="124" t="s">
        <v>32330</v>
      </c>
      <c r="E5" s="124" t="s">
        <v>39021</v>
      </c>
      <c r="F5" s="125">
        <v>45968.848599537036</v>
      </c>
      <c r="G5" s="126">
        <v>0.54726851851851854</v>
      </c>
      <c r="H5" s="125">
        <v>45968.827465277776</v>
      </c>
      <c r="I5" s="124" t="s">
        <v>22</v>
      </c>
      <c r="J5" s="124" t="s">
        <v>65</v>
      </c>
      <c r="K5" s="124" t="s">
        <v>39129</v>
      </c>
      <c r="L5" s="124" t="s">
        <v>8145</v>
      </c>
    </row>
    <row r="6" spans="1:13">
      <c r="A6" s="124" t="s">
        <v>39130</v>
      </c>
      <c r="B6" s="124" t="str">
        <f>IFERROR(VLOOKUP(D6,DB!A:K,11,0),"")</f>
        <v>R5</v>
      </c>
      <c r="C6" s="124">
        <v>1</v>
      </c>
      <c r="D6" s="124" t="s">
        <v>33332</v>
      </c>
      <c r="E6" s="124" t="s">
        <v>39021</v>
      </c>
      <c r="F6" s="157">
        <v>45976.195474537039</v>
      </c>
      <c r="G6" s="126">
        <f t="shared" ref="G6:G53" ca="1" si="2">IFERROR(NOW()-F6,"")</f>
        <v>0.23704317129158881</v>
      </c>
      <c r="H6" s="125">
        <v>45976.02925925926</v>
      </c>
      <c r="I6" s="124" t="str">
        <f>IFERROR(VLOOKUP(D6,DB!A:F,6,0),"")</f>
        <v>SCECO</v>
      </c>
      <c r="J6" s="124" t="str">
        <f>IFERROR(VLOOKUP(D6,DB!A:G,7,0),"")</f>
        <v>Dead</v>
      </c>
      <c r="K6" s="124" t="s">
        <v>39131</v>
      </c>
      <c r="L6" s="124" t="str">
        <f>IFERROR(VLOOKUP(D6,DB!A:I,9,0),"")</f>
        <v>Latis</v>
      </c>
    </row>
    <row r="7" spans="1:13">
      <c r="A7" s="124"/>
      <c r="B7" s="124" t="str">
        <f>IFERROR(VLOOKUP(D7,DB!A:K,11,0),"")</f>
        <v/>
      </c>
      <c r="C7" s="124"/>
      <c r="D7" s="124"/>
      <c r="E7" s="124"/>
      <c r="F7" s="124"/>
      <c r="G7" s="126">
        <f t="shared" ca="1" si="2"/>
        <v>45976.43251770833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45976.43251770833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45976.43251770833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45976.43251770833</v>
      </c>
      <c r="H10" s="125"/>
      <c r="I10" s="124" t="str">
        <f>IFERROR(VLOOKUP(D10,DB!A:F,6,0),"")</f>
        <v/>
      </c>
      <c r="J10" s="124" t="str">
        <f>IFERROR(VLOOKUP(D10,DB!A:G,7,0),"")</f>
        <v/>
      </c>
      <c r="K10" s="124"/>
      <c r="L10" s="124" t="str">
        <f>IFERROR(VLOOKUP(D10,DB!A:I,9,0),"")</f>
        <v/>
      </c>
    </row>
    <row r="11" spans="1:13">
      <c r="A11" s="124"/>
      <c r="B11" s="124" t="str">
        <f>IFERROR(VLOOKUP(D11,DB!A:K,11,0),"")</f>
        <v/>
      </c>
      <c r="C11" s="124"/>
      <c r="D11" s="158"/>
      <c r="E11" s="124"/>
      <c r="F11" s="124"/>
      <c r="G11" s="126">
        <f t="shared" ca="1" si="2"/>
        <v>45976.43251770833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45976.43251770833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45976.43251770833</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45976.43251770833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45976.43251770833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45976.43251770833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45976.43251770833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45976.43251770833</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45976.43251770833</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45976.43251770833</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45976.43251770833</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45976.43251770833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45976.43251770833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45976.43251770833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45976.43251770833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45976.43251770833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45976.43251770833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45976.43251770833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45976.43251770833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45976.43251770833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45976.43251770833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45976.43251770833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45976.43251770833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45976.43251770833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45976.43251770833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45976.43251770833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45976.43251770833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45976.43251770833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45976.43251770833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45976.43251770833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45976.43251770833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45976.43251770833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45976.43251770833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45976.43251770833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45976.43251770833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45976.43251770833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45976.43251770833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45976.43251770833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45976.43251770833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45976.43251770833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45976.43251770833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45976.43251770833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45976.43251770833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45976.43251770833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45976.43251770833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45976.43251770833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45976.43251770833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45976.43251770833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45976.43251770833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45976.43251770833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45976.43251770833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45976.43251770833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45976.43251770833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45976.43251770833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45976.43251770833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45976.43251770833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45976.43251770833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45976.43251770833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45976.43251770833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45976.43251770833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45976.43251770833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45976.43251770833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45976.43251770833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45976.43251770833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45976.43251770833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45976.43251770833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45976.43251770833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45976.43251770833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45976.43251770833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45976.43251770833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45976.43251770833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45976.43251770833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45976.43251770833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45976.43251770833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45976.43251770833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45976.43251770833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45976.43251770833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45976.43251770833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45976.43251770833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45976.43251770833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45976.43251770833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45976.43251770833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45976.43251770833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45976.43251770833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45976.43251770833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45976.43251770833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45976.43251770833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45976.43251770833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45976.43251770833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45976.43251770833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45976.43251770833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45976.43251770833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45976.43251770833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45976.43251770833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45976.43251770833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45976.43251770833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45976.43251770833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45976.43251770833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45976.43251770833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45976.43251770833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45976.43251770833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45976.43251770833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45976.43251770833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45976.43251770833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45976.43251770833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45976.43251770833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45976.43251770833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45976.43251770833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45976.43251770833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45976.43251770833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45976.43251770833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45976.43251770833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45976.43251770833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45976.43251770833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45976.43251770833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45976.43251770833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45976.43251770833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45976.43251770833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45976.43251770833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45976.43251770833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45976.43251770833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45976.43251770833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45976.43251770833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45976.43251770833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45976.43251770833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45976.43251770833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45976.43251770833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45976.43251770833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45976.43251770833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45976.43251770833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45976.43251770833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45976.43251770833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45976.43251770833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45976.43251770833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45976.43251770833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45976.43251770833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45976.43251770833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45976.43251770833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45976.43251770833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45976.43251770833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45976.43251770833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45976.43251770833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45976.43251770833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45976.43251770833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45976.43251770833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45976.43251770833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45976.43251770833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45976.43251770833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45976.43251770833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45976.43251770833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45976.43251770833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45976.43251770833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45976.43251770833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45976.43251770833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45976.43251770833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45976.43251770833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45976.43251770833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45976.43251770833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45976.43251770833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45976.43251770833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45976.43251770833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45976.43251770833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45976.43251770833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45976.43251770833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45976.43251770833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45976.43251770833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45976.43251770833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45976.43251770833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45976.43251770833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45976.43251770833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45976.43251770833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45976.43251770833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45976.43251770833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45976.43251770833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45976.43251770833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45976.43251770833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45976.43251770833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45976.43251770833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45976.43251770833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45976.43251770833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45976.43251770833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45976.43251770833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45976.43251770833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45976.43251770833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45976.43251770833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45976.43251770833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45976.43251770833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45976.43251770833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45976.43251770833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45976.43251770833</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8"/>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0" ca="1" si="0">IFERROR(NOW()-F2,"-")</f>
        <v>45976.43251770833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45976.43251770833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45976.43251770833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45976.43251770833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45976.43251770833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45976.43251770833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45976.43251770833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45976.43251770833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45976.43251770833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45976.43251770833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45976.43251770833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45976.43251770833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45976.43251770833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45976.43251770833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45976.43251770833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45976.43251770833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45976.43251770833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45976.43251770833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45976.43251770833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ref="G21:G84" ca="1" si="1">IFERROR(NOW()-F21,"-")</f>
        <v>45976.43251770833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45976.43251770833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45976.43251770833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45976.43251770833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45976.43251770833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45976.43251770833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45976.43251770833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45976.43251770833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45976.43251770833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45976.43251770833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45976.43251770833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45976.43251770833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45976.43251770833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45976.43251770833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45976.43251770833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45976.43251770833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45976.43251770833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45976.43251770833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45976.43251770833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45976.43251770833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45976.43251770833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45976.43251770833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45976.43251770833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45976.43251770833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45976.43251770833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45976.43251770833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45976.43251770833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45976.43251770833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45976.43251770833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45976.43251770833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45976.43251770833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45976.43251770833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45976.43251770833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45976.43251770833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45976.43251770833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45976.43251770833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45976.43251770833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45976.43251770833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45976.43251770833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45976.43251770833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45976.43251770833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45976.43251770833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45976.43251770833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45976.43251770833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45976.43251770833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45976.43251770833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45976.43251770833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45976.43251770833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45976.43251770833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45976.43251770833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45976.43251770833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45976.43251770833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45976.43251770833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45976.43251770833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45976.43251770833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45976.43251770833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45976.43251770833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45976.43251770833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45976.43251770833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45976.43251770833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45976.43251770833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45976.43251770833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45976.43251770833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45976.43251770833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ref="G85:G118" ca="1" si="2">IFERROR(NOW()-F85,"-")</f>
        <v>45976.43251770833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45976.43251770833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45976.43251770833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45976.43251770833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45976.43251770833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45976.43251770833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45976.43251770833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45976.43251770833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45976.43251770833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45976.43251770833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45976.43251770833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45976.43251770833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45976.43251770833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45976.43251770833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45976.43251770833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45976.43251770833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45976.43251770833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45976.43251770833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45976.43251770833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45976.43251770833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45976.43251770833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45976.43251770833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45976.43251770833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45976.43251770833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45976.43251770833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45976.43251770833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45976.43251770833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45976.43251770833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45976.43251770833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45976.43251770833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45976.43251770833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45976.43251770833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45976.43251770833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45976.43251770833</v>
      </c>
      <c r="H118" s="143"/>
      <c r="I118" s="141" t="str">
        <f>IFERROR(VLOOKUP(D118,DB!A:F,6,0),"")</f>
        <v/>
      </c>
      <c r="J118" s="141" t="str">
        <f>IFERROR(VLOOKUP(D118,DB!A:G,7,0),"")</f>
        <v/>
      </c>
      <c r="K118" s="144"/>
      <c r="L118" s="145" t="str">
        <f>IFERROR(VLOOKUP(D118,DB!A:I,9,0),"")</f>
        <v/>
      </c>
    </row>
  </sheetData>
  <dataValidations count="2">
    <dataValidation allowBlank="1" showInputMessage="1" showErrorMessage="1" sqref="E1" xr:uid="{9E1BC488-8814-4F8A-8DBE-742B3278AB71}"/>
    <dataValidation type="list" allowBlank="1" showInputMessage="1" showErrorMessage="1" sqref="E2:E11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2025-11-15T07:24:09Z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