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484" documentId="120_S{2AC9BD13-BADA-5192-A53E-5A8FF88502F6}" xr6:coauthVersionLast="47" xr6:coauthVersionMax="47" xr10:uidLastSave="{96CF8271-270C-4A4E-8A5C-593FCD85EB3E}"/>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5" i="4"/>
  <c r="L36" i="4"/>
  <c r="L37" i="4"/>
  <c r="L38" i="4"/>
  <c r="J35" i="4"/>
  <c r="J36" i="4"/>
  <c r="J37" i="4"/>
  <c r="J38" i="4"/>
  <c r="I35" i="4"/>
  <c r="I36" i="4"/>
  <c r="I37" i="4"/>
  <c r="I38" i="4"/>
  <c r="B35" i="4"/>
  <c r="B36" i="4"/>
  <c r="B37" i="4"/>
  <c r="B3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L32" i="4"/>
  <c r="L33" i="4"/>
  <c r="L34" i="4"/>
  <c r="J32" i="4"/>
  <c r="J33" i="4"/>
  <c r="J34" i="4"/>
  <c r="I32" i="4"/>
  <c r="I33" i="4"/>
  <c r="I34" i="4"/>
  <c r="B32" i="4"/>
  <c r="B33" i="4"/>
  <c r="B34" i="4"/>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2" i="9"/>
  <c r="B3" i="9"/>
  <c r="B4" i="9"/>
  <c r="B5" i="9"/>
  <c r="B6" i="9"/>
  <c r="B7" i="9"/>
  <c r="B8" i="9"/>
  <c r="B9" i="9"/>
  <c r="B10" i="9"/>
  <c r="B11" i="9"/>
  <c r="B12" i="9"/>
  <c r="B13" i="9"/>
  <c r="B14" i="9"/>
  <c r="B15" i="9"/>
  <c r="B16" i="9"/>
  <c r="G2" i="9"/>
  <c r="G3" i="9"/>
  <c r="G4" i="9"/>
  <c r="G5" i="9"/>
  <c r="G6" i="9"/>
  <c r="G7" i="9"/>
  <c r="G8" i="9"/>
  <c r="G9" i="9"/>
  <c r="G10" i="9"/>
  <c r="G11" i="9"/>
  <c r="G12" i="9"/>
  <c r="G13" i="9"/>
  <c r="G14" i="9"/>
  <c r="G15" i="9"/>
  <c r="G16" i="9"/>
  <c r="I2" i="9"/>
  <c r="I3" i="9"/>
  <c r="I4" i="9"/>
  <c r="I5" i="9"/>
  <c r="I6" i="9"/>
  <c r="I7" i="9"/>
  <c r="I8" i="9"/>
  <c r="I9" i="9"/>
  <c r="I10" i="9"/>
  <c r="I11" i="9"/>
  <c r="I12" i="9"/>
  <c r="I13" i="9"/>
  <c r="I14" i="9"/>
  <c r="I15" i="9"/>
  <c r="I16" i="9"/>
  <c r="L2" i="9"/>
  <c r="L3" i="9"/>
  <c r="L4" i="9"/>
  <c r="L5" i="9"/>
  <c r="L6" i="9"/>
  <c r="L7" i="9"/>
  <c r="L8" i="9"/>
  <c r="L9" i="9"/>
  <c r="L10" i="9"/>
  <c r="L11" i="9"/>
  <c r="L12" i="9"/>
  <c r="L13" i="9"/>
  <c r="L14" i="9"/>
  <c r="L15" i="9"/>
  <c r="L16" i="9"/>
  <c r="J2" i="9"/>
  <c r="J3" i="9"/>
  <c r="J4" i="9"/>
  <c r="J5" i="9"/>
  <c r="J6" i="9"/>
  <c r="J7" i="9"/>
  <c r="J8" i="9"/>
  <c r="J9" i="9"/>
  <c r="J10" i="9"/>
  <c r="J11" i="9"/>
  <c r="J12" i="9"/>
  <c r="J13" i="9"/>
  <c r="J14" i="9"/>
  <c r="J15" i="9"/>
  <c r="J1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<sst xmlns="http://schemas.openxmlformats.org/spreadsheetml/2006/main" count="180289" uniqueCount="39127">
  <si>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</si>
  <si>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</si>
  <si>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</si>
  <si>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</si>
  <si>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</si>
  <si>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</si>
  <si>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</si>
  <si>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</si>
  <si>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</si>
  <si>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</si>
  <si>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</si>
  <si>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</si>
  <si>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</si>
  <si>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</si>
  <si>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</si>
  <si>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</si>
  <si>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</si>
  <si>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</si>
  <si>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</si>
  <si>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</si>
  <si>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</si>
  <si>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</si>
  <si>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</si>
  <si>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</si>
  <si>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</si>
  <si>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</si>
  <si>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</si>
  <si>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</si>
  <si>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</si>
  <si>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</si>
  <si>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</si>
  <si>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</si>
  <si>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</si>
  <si>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</si>
  <si>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</si>
  <si>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</si>
  <si>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</si>
  <si>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</si>
  <si>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</si>
  <si>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</si>
  <si>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</si>
  <si>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</si>
  <si>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</si>
  <si>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</si>
  <si>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</si>
  <si>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</si>
  <si>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</si>
  <si>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</si>
  <si>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</si>
  <si>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</si>
  <si>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</si>
  <si>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</si>
  <si>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</si>
  <si>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</si>
  <si>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</si>
  <si>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</si>
  <si>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</si>
  <si>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</si>
  <si>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</si>
  <si>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</si>
  <si>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</si>
  <si>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</si>
  <si>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</si>
  <si>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</si>
  <si>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</si>
  <si>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</si>
  <si>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</si>
  <si>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</si>
  <si>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</si>
  <si>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</si>
  <si>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</si>
  <si>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</si>
  <si>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</si>
  <si>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</si>
  <si>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</si>
  <si>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</si>
  <si>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</si>
  <si>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</si>
  <si>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</si>
  <si>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</si>
  <si>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</si>
  <si>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</si>
  <si>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</si>
  <si>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</si>
  <si>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</si>
  <si>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</si>
  <si>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</si>
  <si>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</si>
  <si>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</si>
  <si>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</si>
  <si>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</si>
  <si>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</si>
  <si>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</si>
  <si>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</si>
  <si>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</si>
  <si>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</si>
  <si>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</si>
  <si>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</si>
  <si>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</si>
  <si>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</si>
  <si>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</si>
  <si>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</si>
  <si>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</si>
  <si>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</si>
  <si>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</si>
  <si>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</si>
  <si>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</si>
  <si>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</si>
  <si>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</si>
  <si>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</si>
  <si>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</si>
  <si>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</si>
  <si>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</si>
  <si>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</si>
  <si>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</si>
  <si>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</si>
  <si>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</si>
  <si>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</si>
  <si>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</si>
  <si>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</si>
  <si>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</si>
  <si>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</si>
  <si>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</si>
  <si>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</si>
  <si>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</si>
  <si>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</si>
  <si>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</si>
  <si>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</si>
  <si>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</si>
  <si>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</si>
  <si>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</si>
  <si>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</si>
  <si>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</si>
  <si>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</si>
  <si>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</si>
  <si>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</si>
  <si>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</si>
  <si>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</si>
  <si>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</si>
  <si>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</si>
  <si>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</si>
  <si>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</si>
  <si>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</si>
  <si>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</si>
  <si>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</si>
  <si>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</si>
  <si>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</si>
  <si>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</si>
  <si>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</si>
  <si>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</si>
  <si>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</si>
  <si>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</si>
  <si>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</si>
  <si>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</si>
  <si>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</si>
  <si>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</si>
  <si>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</si>
  <si>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</si>
  <si>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</si>
  <si>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</si>
  <si>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</si>
  <si>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</si>
  <si>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</si>
  <si>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</si>
  <si>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</si>
  <si>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</si>
  <si>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</si>
  <si>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</si>
  <si>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</si>
  <si>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</si>
  <si>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</si>
  <si>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</si>
  <si>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</si>
  <si>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</si>
  <si>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</si>
  <si>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</si>
  <si>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</si>
  <si>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</si>
  <si>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</si>
  <si>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</si>
  <si>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</si>
  <si>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</si>
  <si>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</si>
  <si>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</si>
  <si>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</si>
  <si>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</si>
  <si>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</si>
  <si>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</si>
  <si>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</si>
  <si>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</si>
  <si>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</si>
  <si>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</si>
  <si>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</si>
  <si>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</si>
  <si>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</si>
  <si>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</si>
  <si>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</si>
  <si>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</si>
  <si>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</si>
  <si>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</si>
  <si>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</si>
  <si>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</si>
  <si>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</si>
  <si>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</si>
  <si>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</si>
  <si>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</si>
  <si>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</si>
  <si>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</si>
  <si>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</si>
  <si>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</si>
  <si>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</si>
  <si>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</si>
  <si>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</si>
  <si>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</si>
  <si>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</si>
  <si>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</si>
  <si>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</si>
  <si>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</si>
  <si>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</si>
  <si>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</si>
  <si>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</si>
  <si>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</si>
  <si>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</si>
  <si>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</si>
  <si>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</si>
  <si>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</si>
  <si>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</si>
  <si>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</si>
  <si>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</si>
  <si>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</si>
  <si>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</si>
  <si>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</si>
  <si>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</si>
  <si>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</si>
  <si>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</si>
  <si>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</si>
  <si>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</si>
  <si>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</si>
  <si>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</si>
  <si>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</si>
  <si>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</si>
  <si>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</si>
  <si>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</si>
  <si>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</si>
  <si>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</si>
  <si>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</si>
  <si>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</si>
  <si>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</si>
  <si>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</si>
  <si>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</si>
  <si>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</si>
  <si>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</si>
  <si>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</si>
  <si>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</si>
  <si>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</si>
  <si>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</si>
  <si>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</si>
  <si>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</si>
  <si>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</si>
  <si>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</si>
  <si>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</si>
  <si>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</si>
  <si>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</si>
  <si>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</si>
  <si>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</si>
  <si>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</si>
  <si>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</si>
  <si>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</si>
  <si>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</si>
  <si>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</si>
  <si>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</si>
  <si>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</si>
  <si>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</si>
  <si>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</si>
  <si>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</si>
  <si>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</si>
  <si>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</si>
  <si>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</si>
  <si>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</si>
  <si>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</si>
  <si>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</si>
  <si>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</si>
  <si>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</si>
  <si>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</si>
  <si>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</si>
  <si>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</si>
  <si>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</si>
  <si>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</si>
  <si>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</si>
  <si>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</si>
  <si>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</si>
  <si>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</si>
  <si>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</si>
  <si>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</si>
  <si>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</si>
  <si>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</si>
  <si>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</si>
  <si>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</si>
  <si>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</si>
  <si>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</si>
  <si>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</si>
  <si>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</si>
  <si>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</si>
  <si>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</si>
  <si>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</si>
  <si>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</si>
  <si>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</si>
  <si>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</si>
  <si>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</si>
  <si>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</si>
  <si>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</si>
  <si>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</si>
  <si>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</si>
  <si>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</si>
  <si>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</si>
  <si>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</si>
  <si>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</si>
  <si>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</si>
  <si>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</si>
  <si>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</si>
  <si>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</si>
  <si>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</si>
  <si>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</si>
  <si>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</si>
  <si>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</si>
  <si>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</si>
  <si>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</si>
  <si>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</si>
  <si>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</si>
  <si>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</si>
  <si>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</si>
  <si>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</si>
  <si>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</si>
  <si>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</si>
  <si>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</si>
  <si>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</si>
  <si>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</si>
  <si>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</si>
  <si>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</si>
  <si>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</si>
  <si>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</si>
  <si>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</si>
  <si>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</si>
  <si>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</si>
  <si>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</si>
  <si>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</si>
  <si>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</si>
  <si>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</si>
  <si>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</si>
  <si>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</si>
  <si>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</si>
  <si>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</si>
  <si>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</si>
  <si>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</si>
  <si>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</si>
  <si>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</si>
  <si>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</si>
  <si>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</si>
  <si>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</si>
  <si>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</si>
  <si>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</si>
  <si>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</si>
  <si>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</si>
  <si>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</si>
  <si>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</si>
  <si>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</si>
  <si>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</si>
  <si>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</si>
  <si>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</si>
  <si>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</si>
  <si>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</si>
  <si>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</si>
  <si>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</si>
  <si>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</si>
  <si>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</si>
  <si>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</si>
  <si>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</si>
  <si>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</si>
  <si>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</si>
  <si>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</si>
  <si>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</si>
  <si>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</si>
  <si>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</si>
  <si>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</si>
  <si>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</si>
  <si>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</si>
  <si>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</si>
  <si>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</si>
  <si>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</si>
  <si>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</si>
  <si>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</si>
  <si>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</si>
  <si>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</si>
  <si>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</si>
  <si>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</si>
  <si>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</si>
  <si>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</si>
  <si>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</si>
  <si>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</si>
  <si>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</si>
  <si>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</si>
  <si>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</si>
  <si>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</si>
  <si>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</si>
  <si>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</si>
  <si>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</si>
  <si>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</si>
  <si>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</si>
  <si>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</si>
  <si>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</si>
  <si>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</si>
  <si>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</si>
  <si>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</si>
  <si>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</si>
  <si>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</si>
  <si>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</si>
  <si>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</si>
  <si>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</si>
  <si>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</si>
  <si>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</si>
  <si>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</si>
  <si>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</si>
  <si>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</si>
  <si>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</si>
  <si>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</si>
  <si>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</si>
  <si>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</si>
  <si>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</si>
  <si>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</si>
  <si>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</si>
  <si>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</si>
  <si>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</si>
  <si>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</si>
  <si>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</si>
  <si>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</si>
  <si>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</si>
  <si>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</si>
  <si>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</si>
  <si>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</si>
  <si>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</si>
  <si>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</si>
  <si>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</si>
  <si>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</si>
  <si>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</si>
  <si>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</si>
  <si>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</si>
  <si>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</si>
  <si>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</si>
  <si>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</si>
  <si>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</si>
  <si>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</si>
  <si>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</si>
  <si>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</si>
  <si>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</si>
  <si>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</si>
  <si>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</si>
  <si>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</si>
  <si>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</si>
  <si>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</si>
  <si>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</si>
  <si>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</si>
  <si>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</si>
  <si>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</si>
  <si>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</si>
  <si>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</si>
  <si>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</si>
  <si>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</si>
  <si>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</si>
  <si>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</si>
  <si>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</si>
  <si>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</si>
  <si>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</si>
  <si>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</si>
  <si>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</si>
  <si>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</si>
  <si>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</si>
  <si>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</si>
  <si>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</si>
  <si>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</si>
  <si>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</si>
  <si>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</si>
  <si>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</si>
  <si>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</si>
  <si>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</si>
  <si>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</si>
  <si>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</si>
  <si>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</si>
  <si>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</si>
  <si>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</si>
  <si>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</si>
  <si>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</si>
  <si>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</si>
  <si>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</si>
  <si>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</si>
  <si>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</si>
  <si>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</si>
  <si>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</si>
  <si>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</si>
  <si>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</si>
  <si>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</si>
  <si>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</si>
  <si>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</si>
  <si>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</si>
  <si>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</si>
  <si>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</si>
  <si>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</si>
  <si>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</si>
  <si>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</si>
  <si>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</si>
  <si>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</si>
  <si>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</si>
  <si>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</si>
  <si>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</si>
  <si>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</si>
  <si>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</si>
  <si>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</si>
  <si>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</si>
  <si>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</si>
  <si>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</si>
  <si>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</si>
  <si>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</si>
  <si>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</si>
  <si>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</si>
  <si>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</si>
  <si>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</si>
  <si>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</si>
  <si>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</si>
  <si>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</si>
  <si>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</si>
  <si>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</si>
  <si>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</si>
  <si>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</si>
  <si>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</si>
  <si>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</si>
  <si>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</si>
  <si>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</si>
  <si>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</si>
  <si>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</si>
  <si>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</si>
  <si>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</si>
  <si>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</si>
  <si>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</si>
  <si>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</si>
  <si>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</si>
  <si>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</si>
  <si>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</si>
  <si>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</si>
  <si>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</si>
  <si>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</si>
  <si>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</si>
  <si>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</si>
  <si>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</si>
  <si>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</si>
  <si>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</si>
  <si>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</si>
  <si>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</si>
  <si>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</si>
  <si>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</si>
  <si>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</si>
  <si>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</si>
  <si>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</si>
  <si>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</si>
  <si>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</si>
  <si>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</si>
  <si>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</si>
  <si>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</si>
  <si>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</si>
  <si>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</si>
  <si>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</si>
  <si>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</si>
  <si>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</si>
  <si>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</si>
  <si>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</si>
  <si>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</si>
  <si>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</si>
  <si>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</si>
  <si>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</si>
  <si>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</si>
  <si>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</si>
  <si>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</si>
  <si>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</si>
  <si>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</si>
  <si>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</si>
  <si>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</si>
  <si>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</si>
  <si>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</si>
  <si>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</si>
  <si>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</si>
  <si>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</si>
  <si>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</si>
  <si>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</si>
  <si>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</si>
  <si>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</si>
  <si>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</si>
  <si>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</si>
  <si>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</si>
  <si>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</si>
  <si>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</si>
  <si>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</si>
  <si>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</si>
  <si>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</si>
  <si>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</si>
  <si>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</si>
  <si>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</si>
  <si>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</si>
  <si>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</si>
  <si>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</si>
  <si>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</si>
  <si>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</si>
  <si>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</si>
  <si>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</si>
  <si>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</si>
  <si>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</si>
  <si>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</si>
  <si>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</si>
  <si>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</si>
  <si>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</si>
  <si>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</si>
  <si>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</si>
  <si>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</si>
  <si>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</si>
  <si>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</si>
  <si>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</si>
  <si>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</si>
  <si>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</si>
  <si>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</si>
  <si>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</si>
  <si>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</si>
  <si>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</si>
  <si>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</si>
  <si>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</si>
  <si>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</si>
  <si>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</si>
  <si>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</si>
  <si>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</si>
  <si>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</si>
  <si>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</si>
  <si>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</si>
  <si>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</si>
  <si>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</si>
  <si>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</si>
  <si>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</si>
  <si>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</si>
  <si>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</si>
  <si>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</si>
  <si>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</si>
  <si>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</si>
  <si>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</si>
  <si>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</si>
  <si>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</si>
  <si>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</si>
  <si>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</si>
  <si>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</si>
  <si>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</si>
  <si>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</si>
  <si>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</si>
  <si>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</si>
  <si>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</si>
  <si>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</si>
  <si>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</si>
  <si>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</si>
  <si>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</si>
  <si>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</si>
  <si>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</si>
  <si>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</si>
  <si>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</si>
  <si>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</si>
  <si>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</si>
  <si>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</si>
  <si>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</si>
  <si>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</si>
  <si>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</si>
  <si>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</si>
  <si>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</si>
  <si>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</si>
  <si>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</si>
  <si>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</si>
  <si>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</si>
  <si>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</si>
  <si>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</si>
  <si>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</si>
  <si>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</si>
  <si>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</si>
  <si>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</si>
  <si>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</si>
  <si>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</si>
  <si>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</si>
  <si>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</si>
  <si>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</si>
  <si>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</si>
  <si>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</si>
  <si>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</si>
  <si>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</si>
  <si>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</si>
  <si>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</si>
  <si>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</si>
  <si>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</si>
  <si>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</si>
  <si>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</si>
  <si>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</si>
  <si>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</si>
  <si>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</si>
  <si>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</si>
  <si>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</si>
  <si>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</si>
  <si>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</si>
  <si>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</si>
  <si>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</si>
  <si>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</si>
  <si>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</si>
  <si>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</si>
  <si>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</si>
  <si>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</si>
  <si>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</si>
  <si>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</si>
  <si>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</si>
  <si>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</si>
  <si>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</si>
  <si>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</si>
  <si>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</si>
  <si>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</si>
  <si>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</si>
  <si>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</si>
  <si>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</si>
  <si>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</si>
  <si>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</si>
  <si>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</si>
  <si>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</si>
  <si>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</si>
  <si>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</si>
  <si>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</si>
  <si>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</si>
  <si>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</si>
  <si>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</si>
  <si>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</si>
  <si>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</si>
  <si>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</si>
  <si>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</si>
  <si>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</si>
  <si>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</si>
  <si>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</si>
  <si>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</si>
  <si>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</si>
  <si>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</si>
  <si>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</si>
  <si>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</si>
  <si>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</si>
  <si>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</si>
  <si>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</si>
  <si>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</si>
  <si>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</si>
  <si>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</si>
  <si>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</si>
  <si>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</si>
  <si>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</si>
  <si>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</si>
  <si>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</si>
  <si>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</si>
  <si>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</si>
  <si>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</si>
  <si>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</si>
  <si>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</si>
  <si>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</si>
  <si>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</si>
  <si>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</si>
  <si>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</si>
  <si>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</si>
  <si>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</si>
  <si>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</si>
  <si>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</si>
  <si>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</si>
  <si>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</si>
  <si>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</si>
  <si>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</si>
  <si>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</si>
  <si>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</si>
  <si>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</si>
  <si>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</si>
  <si>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</si>
  <si>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</si>
  <si>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</si>
  <si>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</si>
  <si>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</si>
  <si>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</si>
  <si>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</si>
  <si>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</si>
  <si>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</si>
  <si>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</si>
  <si>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</si>
  <si>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</si>
  <si>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</si>
  <si>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</si>
  <si>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</si>
  <si>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</si>
  <si>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</si>
  <si>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</si>
  <si>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</si>
  <si>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</si>
  <si>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</si>
  <si>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</si>
  <si>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</si>
  <si>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</si>
  <si>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</si>
  <si>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</si>
  <si>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</si>
  <si>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</si>
  <si>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</si>
  <si>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</si>
  <si>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</si>
  <si>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</si>
  <si>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</si>
  <si>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</si>
  <si>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</si>
  <si>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</si>
  <si>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</si>
  <si>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</si>
  <si>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</si>
  <si>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</si>
  <si>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</si>
  <si>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</si>
  <si>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</si>
  <si>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</si>
  <si>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</si>
  <si>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</si>
  <si>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</si>
  <si>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</si>
  <si>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</si>
  <si>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</si>
  <si>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</si>
  <si>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</si>
  <si>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</si>
  <si>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</si>
  <si>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</si>
  <si>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</si>
  <si>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</si>
  <si>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</si>
  <si>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</si>
  <si>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</si>
  <si>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</si>
  <si>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</si>
  <si>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</si>
  <si>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</si>
  <si>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</si>
  <si>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</si>
  <si>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</si>
  <si>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</si>
  <si>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</si>
  <si>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</si>
  <si>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</si>
  <si>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</si>
  <si>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</si>
  <si>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</si>
  <si>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</si>
  <si>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</si>
  <si>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</si>
  <si>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</si>
  <si>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</si>
  <si>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</si>
  <si>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</si>
  <si>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</si>
  <si>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</si>
  <si>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</si>
  <si>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</si>
  <si>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</si>
  <si>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</si>
  <si>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</si>
  <si>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</si>
  <si>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</si>
  <si>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</si>
  <si>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</si>
  <si>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</si>
  <si>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</si>
  <si>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</si>
  <si>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</si>
  <si>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</si>
  <si>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</si>
  <si>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</si>
  <si>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</si>
  <si>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</si>
  <si>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</si>
  <si>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</si>
  <si>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</si>
  <si>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</si>
  <si>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</si>
  <si>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</si>
  <si>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</si>
  <si>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</si>
  <si>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</si>
  <si>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</si>
  <si>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</si>
  <si>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</si>
  <si>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</si>
  <si>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</si>
  <si>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</si>
  <si>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</si>
  <si>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</si>
  <si>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</si>
  <si>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</si>
  <si>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</si>
  <si>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</si>
  <si>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</si>
  <si>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</si>
  <si>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</si>
  <si>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</si>
  <si>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</si>
  <si>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</si>
  <si>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</si>
  <si>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</si>
  <si>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</si>
  <si>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</si>
  <si>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</si>
  <si>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</si>
  <si>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</si>
  <si>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</si>
  <si>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</si>
  <si>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</si>
  <si>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</si>
  <si>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</si>
  <si>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</si>
  <si>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</si>
  <si>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</si>
  <si>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</si>
  <si>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</si>
  <si>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</si>
  <si>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</si>
  <si>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</si>
  <si>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</si>
  <si>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</si>
  <si>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</si>
  <si>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</si>
  <si>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</si>
  <si>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</si>
  <si>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</si>
  <si>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</si>
  <si>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</si>
  <si>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</si>
  <si>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</si>
  <si>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</si>
  <si>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</si>
  <si>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</si>
  <si>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</si>
  <si>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</si>
  <si>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</si>
  <si>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</si>
  <si>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</si>
  <si>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</si>
  <si>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</si>
  <si>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</si>
  <si>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</si>
  <si>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</si>
  <si>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</si>
  <si>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</si>
  <si>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</si>
  <si>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</si>
  <si>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</si>
  <si>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</si>
  <si>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</si>
  <si>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</si>
  <si>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</si>
  <si>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</si>
  <si>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</si>
  <si>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</si>
  <si>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</si>
  <si>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</si>
  <si>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</si>
  <si>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</si>
  <si>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</si>
  <si>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</si>
  <si>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</si>
  <si>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</si>
  <si>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</si>
  <si>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</si>
  <si>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</si>
  <si>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</si>
  <si>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</si>
  <si>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</si>
  <si>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</si>
  <si>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</si>
  <si>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</si>
  <si>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</si>
  <si>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</si>
  <si>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</si>
  <si>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</si>
  <si>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</si>
  <si>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</si>
  <si>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</si>
  <si>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</si>
  <si>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</si>
  <si>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</si>
  <si>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</si>
  <si>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</si>
  <si>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</si>
  <si>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</si>
  <si>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</si>
  <si>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</si>
  <si>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</si>
  <si>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</si>
  <si>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</si>
  <si>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</si>
  <si>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</si>
  <si>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</si>
  <si>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</si>
  <si>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</si>
  <si>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</si>
  <si>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</si>
  <si>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</si>
  <si>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</si>
  <si>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</si>
  <si>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</si>
  <si>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</si>
  <si>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</si>
  <si>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</si>
  <si>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</si>
  <si>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</si>
  <si>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</si>
  <si>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</si>
  <si>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</si>
  <si>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</si>
  <si>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</si>
  <si>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</si>
  <si>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</si>
  <si>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</si>
  <si>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</si>
  <si>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</si>
  <si>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</si>
  <si>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</si>
  <si>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</si>
  <si>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</si>
  <si>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</si>
  <si>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</si>
  <si>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</si>
  <si>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</si>
  <si>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</si>
  <si>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</si>
  <si>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</si>
  <si>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</si>
  <si>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</si>
  <si>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</si>
  <si>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</si>
  <si>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</si>
  <si>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</si>
  <si>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</si>
  <si>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</si>
  <si>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</si>
  <si>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</si>
  <si>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</si>
  <si>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</si>
  <si>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</si>
  <si>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</si>
  <si>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</si>
  <si>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</si>
  <si>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</si>
  <si>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</si>
  <si>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</si>
  <si>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</si>
  <si>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</si>
  <si>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</si>
  <si>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</si>
  <si>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</si>
  <si>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</si>
  <si>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</si>
  <si>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</si>
  <si>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</si>
  <si>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</si>
  <si>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</si>
  <si>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</si>
  <si>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</si>
  <si>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</si>
  <si>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</si>
  <si>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</si>
  <si>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</si>
  <si>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</si>
  <si>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</si>
  <si>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</si>
  <si>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</si>
  <si>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</si>
  <si>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</si>
  <si>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</si>
  <si>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</si>
  <si>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</si>
  <si>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</si>
  <si>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</si>
  <si>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</si>
  <si>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</si>
  <si>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</si>
  <si>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</si>
  <si>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</si>
  <si>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</si>
  <si>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</si>
  <si>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</si>
  <si>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</si>
  <si>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</si>
  <si>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</si>
  <si>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</si>
  <si>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</si>
  <si>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</si>
  <si>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</si>
  <si>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</si>
  <si>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</si>
  <si>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</si>
  <si>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</si>
  <si>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</si>
  <si>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</si>
  <si>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</si>
  <si>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</si>
  <si>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</si>
  <si>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</si>
  <si>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</si>
  <si>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</si>
  <si>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</si>
  <si>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</si>
  <si>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</si>
  <si>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</si>
  <si>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</si>
  <si>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</si>
  <si>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</si>
  <si>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</si>
  <si>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</si>
  <si>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</si>
  <si>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</si>
  <si>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</si>
  <si>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</si>
  <si>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</si>
  <si>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</si>
  <si>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</si>
  <si>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</si>
  <si>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</si>
  <si>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</si>
  <si>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</si>
  <si>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</si>
  <si>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</si>
  <si>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</si>
  <si>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</si>
  <si>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</si>
  <si>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</si>
  <si>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</si>
  <si>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</si>
  <si>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</si>
  <si>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</si>
  <si>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</si>
  <si>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</si>
  <si>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</si>
  <si>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</si>
  <si>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</si>
  <si>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</si>
  <si>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</si>
  <si>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</si>
  <si>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</si>
  <si>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</si>
  <si>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</si>
  <si>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</si>
  <si>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</si>
  <si>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</si>
  <si>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</si>
  <si>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</si>
  <si>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</si>
  <si>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</si>
  <si>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</si>
  <si>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</si>
  <si>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</si>
  <si>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</si>
  <si>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</si>
  <si>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</si>
  <si>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</si>
  <si>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</si>
  <si>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</si>
  <si>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</si>
  <si>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</si>
  <si>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</si>
  <si>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</si>
  <si>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</si>
  <si>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</si>
  <si>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</si>
  <si>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</si>
  <si>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</si>
  <si>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</si>
  <si>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</si>
  <si>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</si>
  <si>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</si>
  <si>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</si>
  <si>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</si>
  <si>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</si>
  <si>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</si>
  <si>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</si>
  <si>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</si>
  <si>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</si>
  <si>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</si>
  <si>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</si>
  <si>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</si>
  <si>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</si>
  <si>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</si>
  <si>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</si>
  <si>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</si>
  <si>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</si>
  <si>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</si>
  <si>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</si>
  <si>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</si>
  <si>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</si>
  <si>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</si>
  <si>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</si>
  <si>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</si>
  <si>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</si>
  <si>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</si>
  <si>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</si>
  <si>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</si>
  <si>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</si>
  <si>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</si>
  <si>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</si>
  <si>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</si>
  <si>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</si>
  <si>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</si>
  <si>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</si>
  <si>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</si>
  <si>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</si>
  <si>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</si>
  <si>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</si>
  <si>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</si>
  <si>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</si>
  <si>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</si>
  <si>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</si>
  <si>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</si>
  <si>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</si>
  <si>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</si>
  <si>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</si>
  <si>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</si>
  <si>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</si>
  <si>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</si>
  <si>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</si>
  <si>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</si>
  <si>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</si>
  <si>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</si>
  <si>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</si>
  <si>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</si>
  <si>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</si>
  <si>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</si>
  <si>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</si>
  <si>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</si>
  <si>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</si>
  <si>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</si>
  <si>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</si>
  <si>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</si>
  <si>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</si>
  <si>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</si>
  <si>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</si>
  <si>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</si>
  <si>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</si>
  <si>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</si>
  <si>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</si>
  <si>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</si>
  <si>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</si>
  <si>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</si>
  <si>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</si>
  <si>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</si>
  <si>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</si>
  <si>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</si>
  <si>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</si>
  <si>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</si>
  <si>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</si>
  <si>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</si>
  <si>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</si>
  <si>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</si>
  <si>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</si>
  <si>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</si>
  <si>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</si>
  <si>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</si>
  <si>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</si>
  <si>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</si>
  <si>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</si>
  <si>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</si>
  <si>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</si>
  <si>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</si>
  <si>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</si>
  <si>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</si>
  <si>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</si>
  <si>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</si>
  <si>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</si>
  <si>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</si>
  <si>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</si>
  <si>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</si>
  <si>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</si>
  <si>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</si>
  <si>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</si>
  <si>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</si>
  <si>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</si>
  <si>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</si>
  <si>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</si>
  <si>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</si>
  <si>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</si>
  <si>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</si>
  <si>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</si>
  <si>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</si>
  <si>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</si>
  <si>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</si>
  <si>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</si>
  <si>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</si>
  <si>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</si>
  <si>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</si>
  <si>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</si>
  <si>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</si>
  <si>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</si>
  <si>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</si>
  <si>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</si>
  <si>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</si>
  <si>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</si>
  <si>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</si>
  <si>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</si>
  <si>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</si>
  <si>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</si>
  <si>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</si>
  <si>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</si>
  <si>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</si>
  <si>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</si>
  <si>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</si>
  <si>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</si>
  <si>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</si>
  <si>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</si>
  <si>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</si>
  <si>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</si>
  <si>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</si>
  <si>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</si>
  <si>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</si>
  <si>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</si>
  <si>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</si>
  <si>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</si>
  <si>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</si>
  <si>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</si>
  <si>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</si>
  <si>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</si>
  <si>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</si>
  <si>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</si>
  <si>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</si>
  <si>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</si>
  <si>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</si>
  <si>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</si>
  <si>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</si>
  <si>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</si>
  <si>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</si>
  <si>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</si>
  <si>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</si>
  <si>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</si>
  <si>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</si>
  <si>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</si>
  <si>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</si>
  <si>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</si>
  <si>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</si>
  <si>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</si>
  <si>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</si>
  <si>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</si>
  <si>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</si>
  <si>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</si>
  <si>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</si>
  <si>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</si>
  <si>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</si>
  <si>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</si>
  <si>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</si>
  <si>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</si>
  <si>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</si>
  <si>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</si>
  <si>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</si>
  <si>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</si>
  <si>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</si>
  <si>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</si>
  <si>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</si>
  <si>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</si>
  <si>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</si>
  <si>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</si>
  <si>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</si>
  <si>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</si>
  <si>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</si>
  <si>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</si>
  <si>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</si>
  <si>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</si>
  <si>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</si>
  <si>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</si>
  <si>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</si>
  <si>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</si>
  <si>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</si>
  <si>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</si>
  <si>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</si>
  <si>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</si>
  <si>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</si>
  <si>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</si>
  <si>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</si>
  <si>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</si>
  <si>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</si>
  <si>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</si>
  <si>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</si>
  <si>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</si>
  <si>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</si>
  <si>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</si>
  <si>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</si>
  <si>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</si>
  <si>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</si>
  <si>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</si>
  <si>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</si>
  <si>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</si>
  <si>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</si>
  <si>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</si>
  <si>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</si>
  <si>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</si>
  <si>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</si>
  <si>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</si>
  <si>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</si>
  <si>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</si>
  <si>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</si>
  <si>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</si>
  <si>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</si>
  <si>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</si>
  <si>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</si>
  <si>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</si>
  <si>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</si>
  <si>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</si>
  <si>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</si>
  <si>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</si>
  <si>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</si>
  <si>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</si>
  <si>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</si>
  <si>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</si>
  <si>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</si>
  <si>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</si>
  <si>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</si>
  <si>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</si>
  <si>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</si>
  <si>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</si>
  <si>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</si>
  <si>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</si>
  <si>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</si>
  <si>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</si>
  <si>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</si>
  <si>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</si>
  <si>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</si>
  <si>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</si>
  <si>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</si>
  <si>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</si>
  <si>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</si>
  <si>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</si>
  <si>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</si>
  <si>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</si>
  <si>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</si>
  <si>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</si>
  <si>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</si>
  <si>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</si>
  <si>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</si>
  <si>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</si>
  <si>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</si>
  <si>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</si>
  <si>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</si>
  <si>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</si>
  <si>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</si>
  <si>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</si>
  <si>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</si>
  <si>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</si>
  <si>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</si>
  <si>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</si>
  <si>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</si>
  <si>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</si>
  <si>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</si>
  <si>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</si>
  <si>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</si>
  <si>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</si>
  <si>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</si>
  <si>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</si>
  <si>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</si>
  <si>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</si>
  <si>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</si>
  <si>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</si>
  <si>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</si>
  <si>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</si>
  <si>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</si>
  <si>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</si>
  <si>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</si>
  <si>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</si>
  <si>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</si>
  <si>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</si>
  <si>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</si>
  <si>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</si>
  <si>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</si>
  <si>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</si>
  <si>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</si>
  <si>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</si>
  <si>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</si>
  <si>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</si>
  <si>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</si>
  <si>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</si>
  <si>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</si>
  <si>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</si>
  <si>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</si>
  <si>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</si>
  <si>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</si>
  <si>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</si>
  <si>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</si>
  <si>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</si>
  <si>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</si>
  <si>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</si>
  <si>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</si>
  <si>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</si>
  <si>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</si>
  <si>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</si>
  <si>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</si>
  <si>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</si>
  <si>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</si>
  <si>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</si>
  <si>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</si>
  <si>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</si>
  <si>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</si>
  <si>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</si>
  <si>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</si>
  <si>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</si>
  <si>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</si>
  <si>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</si>
  <si>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</si>
  <si>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</si>
  <si>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</si>
  <si>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</si>
  <si>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</si>
  <si>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</si>
  <si>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</si>
  <si>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</si>
  <si>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</si>
  <si>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</si>
  <si>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</si>
  <si>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</si>
  <si>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</si>
  <si>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</si>
  <si>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</si>
  <si>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</si>
  <si>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</si>
  <si>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</si>
  <si>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</si>
  <si>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</si>
  <si>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</si>
  <si>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</si>
  <si>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</si>
  <si>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</si>
  <si>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</si>
  <si>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</si>
  <si>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</si>
  <si>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</si>
  <si>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</si>
  <si>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</si>
  <si>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</si>
  <si>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</si>
  <si>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</si>
  <si>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</si>
  <si>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</si>
  <si>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</si>
  <si>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</si>
  <si>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</si>
  <si>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</si>
  <si>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</si>
  <si>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</si>
  <si>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</si>
  <si>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</si>
  <si>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</si>
  <si>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</si>
  <si>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</si>
  <si>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</si>
  <si>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</si>
  <si>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</si>
  <si>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</si>
  <si>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</si>
  <si>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</si>
  <si>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</si>
  <si>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</si>
  <si>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</si>
  <si>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</si>
  <si>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</si>
  <si>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</si>
  <si>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</si>
  <si>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</si>
  <si>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</si>
  <si>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</si>
  <si>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</si>
  <si>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</si>
  <si>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</si>
  <si>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</si>
  <si>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</si>
  <si>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</si>
  <si>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</si>
  <si>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</si>
  <si>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</si>
  <si>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</si>
  <si>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</si>
  <si>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</si>
  <si>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</si>
  <si>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</si>
  <si>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</si>
  <si>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</si>
  <si>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</si>
  <si>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</si>
  <si>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</si>
  <si>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</si>
  <si>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</si>
  <si>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</si>
  <si>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</si>
  <si>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</si>
  <si>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</si>
  <si>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</si>
  <si>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</si>
  <si>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</si>
  <si>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</si>
  <si>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</si>
  <si>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</si>
  <si>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</si>
  <si>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</si>
  <si>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</si>
  <si>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</si>
  <si>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</si>
  <si>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</si>
  <si>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</si>
  <si>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</si>
  <si>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</si>
  <si>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</si>
  <si>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</si>
  <si>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</si>
  <si>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</si>
  <si>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</si>
  <si>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</si>
  <si>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</si>
  <si>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</si>
  <si>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</si>
  <si>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</si>
  <si>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</si>
  <si>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</si>
  <si>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</si>
  <si>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</si>
  <si>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</si>
  <si>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</si>
  <si>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</si>
  <si>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</si>
  <si>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</si>
  <si>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</si>
  <si>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</si>
  <si>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</si>
  <si>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</si>
  <si>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</si>
  <si>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</si>
  <si>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</si>
  <si>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</si>
  <si>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</si>
  <si>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</si>
  <si>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</si>
  <si>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</si>
  <si>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</si>
  <si>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</si>
  <si>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</si>
  <si>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</si>
  <si>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</si>
  <si>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</si>
  <si>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</si>
  <si>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</si>
  <si>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</si>
  <si>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</si>
  <si>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</si>
  <si>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</si>
  <si>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</si>
  <si>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</si>
  <si>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</si>
  <si>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</si>
  <si>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</si>
  <si>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</si>
  <si>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</si>
  <si>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</si>
  <si>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</si>
  <si>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</si>
  <si>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</si>
  <si>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</si>
  <si>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</si>
  <si>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</si>
  <si>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</si>
  <si>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</si>
  <si>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</si>
  <si>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</si>
  <si>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</si>
  <si>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</si>
  <si>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</si>
  <si>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</si>
  <si>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</si>
  <si>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</si>
  <si>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</si>
  <si>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</si>
  <si>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</si>
  <si>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</si>
  <si>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</si>
  <si>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</si>
  <si>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</si>
  <si>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</si>
  <si>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</si>
  <si>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</si>
  <si>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</si>
  <si>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</si>
  <si>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</si>
  <si>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</si>
  <si>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</si>
  <si>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</si>
  <si>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</si>
  <si>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</si>
  <si>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</si>
  <si>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</si>
  <si>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</si>
  <si>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</si>
  <si>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</si>
  <si>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</si>
  <si>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</si>
  <si>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</si>
  <si>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</si>
  <si>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</si>
  <si>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</si>
  <si>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</si>
  <si>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</si>
  <si>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</si>
  <si>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</si>
  <si>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</si>
  <si>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</si>
  <si>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</si>
  <si>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</si>
  <si>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</si>
  <si>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</si>
  <si>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</si>
  <si>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</si>
  <si>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</si>
  <si>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</si>
  <si>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</si>
  <si>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</si>
  <si>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</si>
  <si>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</si>
  <si>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</si>
  <si>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</si>
  <si>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</si>
  <si>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</si>
  <si>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</si>
  <si>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</si>
  <si>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</si>
  <si>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</si>
  <si>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</si>
  <si>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</si>
  <si>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</si>
  <si>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</si>
  <si>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</si>
  <si>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</si>
  <si>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</si>
  <si>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</si>
  <si>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</si>
  <si>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</si>
  <si>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</si>
  <si>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</si>
  <si>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</si>
  <si>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</si>
  <si>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</si>
  <si>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</si>
  <si>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</si>
  <si>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</si>
  <si>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</si>
  <si>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</si>
  <si>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</si>
  <si>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</si>
  <si>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</si>
  <si>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</si>
  <si>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</si>
  <si>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</si>
  <si>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</si>
  <si>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</si>
  <si>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</si>
  <si>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</si>
  <si>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</si>
  <si>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</si>
  <si>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</si>
  <si>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</si>
  <si>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</si>
  <si>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</si>
  <si>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</si>
  <si>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</si>
  <si>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</si>
  <si>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</si>
  <si>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</si>
  <si>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</si>
  <si>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</si>
  <si>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</si>
  <si>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</si>
  <si>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</si>
  <si>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</si>
  <si>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</si>
  <si>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</si>
  <si>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</si>
  <si>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</si>
  <si>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</si>
  <si>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</si>
  <si>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</si>
  <si>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</si>
  <si>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</si>
  <si>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</si>
  <si>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</si>
  <si>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</si>
  <si>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</si>
  <si>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</si>
  <si>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</si>
  <si>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</si>
  <si>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</si>
  <si>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</si>
  <si>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</si>
  <si>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</si>
  <si>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</si>
  <si>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</si>
  <si>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</si>
  <si>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</si>
  <si>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</si>
  <si>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</si>
  <si>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</si>
  <si>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</si>
  <si>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</si>
  <si>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</si>
  <si>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</si>
  <si>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</si>
  <si>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</si>
  <si>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</si>
  <si>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</si>
  <si>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</si>
  <si>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</si>
  <si>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</si>
  <si>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</si>
  <si>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</si>
  <si>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</si>
  <si>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</si>
  <si>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</si>
  <si>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</si>
  <si>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</si>
  <si>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</si>
  <si>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</si>
  <si>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</si>
  <si>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</si>
  <si>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</si>
  <si>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</si>
  <si>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</si>
  <si>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</si>
  <si>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</si>
  <si>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</si>
  <si>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</si>
  <si>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</si>
  <si>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</si>
  <si>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</si>
  <si>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</si>
  <si>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</si>
  <si>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</si>
  <si>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</si>
  <si>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</si>
  <si>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</si>
  <si>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</si>
  <si>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</si>
  <si>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</si>
  <si>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</si>
  <si>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</si>
  <si>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</si>
  <si>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</si>
  <si>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</si>
  <si>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</si>
  <si>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</si>
  <si>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</si>
  <si>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</si>
  <si>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</si>
  <si>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</si>
  <si>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</si>
  <si>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</si>
  <si>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</si>
  <si>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</si>
  <si>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</si>
  <si>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</si>
  <si>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</si>
  <si>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</si>
  <si>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</si>
  <si>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</si>
  <si>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</si>
  <si>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</si>
  <si>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</si>
  <si>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</si>
  <si>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</si>
  <si>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</si>
  <si>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</si>
  <si>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</si>
  <si>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</si>
  <si>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</si>
  <si>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</si>
  <si>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</si>
  <si>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</si>
  <si>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</si>
  <si>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</si>
  <si>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</si>
  <si>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</si>
  <si>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</si>
  <si>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</si>
  <si>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</si>
  <si>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</si>
  <si>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</si>
  <si>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</si>
  <si>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</si>
  <si>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</si>
  <si>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</si>
  <si>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</si>
  <si>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</si>
  <si>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</si>
  <si>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</si>
  <si>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</si>
  <si>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</si>
  <si>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</si>
  <si>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</si>
  <si>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</si>
  <si>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</si>
  <si>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</si>
  <si>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</si>
  <si>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</si>
  <si>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</si>
  <si>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</si>
  <si>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</si>
  <si>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</si>
  <si>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</si>
  <si>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</si>
  <si>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</si>
  <si>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</si>
  <si>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</si>
  <si>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</si>
  <si>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</si>
  <si>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</si>
  <si>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</si>
  <si>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</si>
  <si>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</si>
  <si>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</si>
  <si>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</si>
  <si>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</si>
  <si>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</si>
  <si>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</si>
  <si>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</si>
  <si>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</si>
  <si>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</si>
  <si>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</si>
  <si>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</si>
  <si>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</si>
  <si>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</si>
  <si>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</si>
  <si>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</si>
  <si>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</si>
  <si>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</si>
  <si>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</si>
  <si>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</si>
  <si>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</si>
  <si>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</si>
  <si>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</si>
  <si>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</si>
  <si>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</si>
  <si>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</si>
  <si>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</si>
  <si>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</si>
  <si>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</si>
  <si>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</si>
  <si>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</si>
  <si>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</si>
  <si>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</si>
  <si>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</si>
  <si>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</si>
  <si>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</si>
  <si>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</si>
  <si>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</si>
  <si>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</si>
  <si>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</si>
  <si>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</si>
  <si>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</si>
  <si>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</si>
  <si>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</si>
  <si>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</si>
  <si>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</si>
  <si>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</si>
  <si>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</si>
  <si>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</si>
  <si>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</si>
  <si>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</si>
  <si>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</si>
  <si>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</si>
  <si>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</si>
  <si>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</si>
  <si>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</si>
  <si>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</si>
  <si>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</si>
  <si>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</si>
  <si>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</si>
  <si>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</si>
  <si>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</si>
  <si>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</si>
  <si>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</si>
  <si>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</si>
  <si>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</si>
  <si>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</si>
  <si>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</si>
  <si>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</si>
  <si>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</si>
  <si>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</si>
  <si>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</si>
  <si>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</si>
  <si>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</si>
  <si>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</si>
  <si>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</si>
  <si>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</si>
  <si>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</si>
  <si>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</si>
  <si>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</si>
  <si>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</si>
  <si>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</si>
  <si>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</si>
  <si>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</si>
  <si>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</si>
  <si>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</si>
  <si>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</si>
  <si>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</si>
  <si>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</si>
  <si>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</si>
  <si>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</si>
  <si>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</si>
  <si>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</si>
  <si>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</si>
  <si>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</si>
  <si>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</si>
  <si>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</si>
  <si>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</si>
  <si>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</si>
  <si>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</si>
  <si>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</si>
  <si>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</si>
  <si>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</si>
  <si>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</si>
  <si>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</si>
  <si>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</si>
  <si>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</si>
  <si>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</si>
  <si>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</si>
  <si>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</si>
  <si>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</si>
  <si>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</si>
  <si>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</si>
  <si>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</si>
  <si>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</si>
  <si>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</si>
  <si>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</si>
  <si>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</si>
  <si>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</si>
  <si>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</si>
  <si>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</si>
  <si>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</si>
  <si>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</si>
  <si>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</si>
  <si>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</si>
  <si>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</si>
  <si>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</si>
  <si>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</si>
  <si>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</si>
  <si>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</si>
  <si>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</si>
  <si>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</si>
  <si>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</si>
  <si>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</si>
  <si>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</si>
  <si>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</si>
  <si>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</si>
  <si>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</si>
  <si>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</si>
  <si>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</si>
  <si>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</si>
  <si>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</si>
  <si>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</si>
  <si>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</si>
  <si>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</si>
  <si>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</si>
  <si>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</si>
  <si>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</si>
  <si>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</si>
  <si>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</si>
  <si>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</si>
  <si>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</si>
  <si>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</si>
  <si>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</si>
  <si>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</si>
  <si>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</si>
  <si>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</si>
  <si>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</si>
  <si>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</si>
  <si>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</si>
  <si>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</si>
  <si>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</si>
  <si>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</si>
  <si>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</si>
  <si>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</si>
  <si>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</si>
  <si>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</si>
  <si>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</si>
  <si>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</si>
  <si>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</si>
  <si>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</si>
  <si>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</si>
  <si>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</si>
  <si>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</si>
  <si>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</si>
  <si>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</si>
  <si>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</si>
  <si>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</si>
  <si>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</si>
  <si>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</si>
  <si>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</si>
  <si>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</si>
  <si>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</si>
  <si>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</si>
  <si>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</si>
  <si>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</si>
  <si>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</si>
  <si>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</si>
  <si>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</si>
  <si>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</si>
  <si>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</si>
  <si>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</si>
  <si>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</si>
  <si>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</si>
  <si>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</si>
  <si>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</si>
  <si>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</si>
  <si>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</si>
  <si>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</si>
  <si>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</si>
  <si>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</si>
  <si>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</si>
  <si>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</si>
  <si>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</si>
  <si>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</si>
  <si>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</si>
  <si>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</si>
  <si>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</si>
  <si>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</si>
  <si>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</si>
  <si>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</si>
  <si>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</si>
  <si>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</si>
  <si>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</si>
  <si>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</si>
  <si>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</si>
  <si>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</si>
  <si>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</si>
  <si>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</si>
  <si>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</si>
  <si>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</si>
  <si>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</si>
  <si>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</si>
  <si>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</si>
  <si>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</si>
  <si>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</si>
  <si>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</si>
  <si>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</si>
  <si>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</si>
  <si>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</si>
  <si>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</si>
  <si>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</si>
  <si>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</si>
  <si>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</si>
  <si>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</si>
  <si>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</si>
  <si>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</si>
  <si>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</si>
  <si>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</si>
  <si>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</si>
  <si>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</si>
  <si>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</si>
  <si>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</si>
  <si>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</si>
  <si>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</si>
  <si>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</si>
  <si>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</si>
  <si>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</si>
  <si>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</si>
  <si>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</si>
  <si>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</si>
  <si>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</si>
  <si>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</si>
  <si>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</si>
  <si>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</si>
  <si>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</si>
  <si>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</si>
  <si>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</si>
  <si>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</si>
  <si>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</si>
  <si>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</si>
  <si>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</si>
  <si>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</si>
  <si>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</si>
  <si>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</si>
  <si>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</si>
  <si>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</si>
  <si>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</si>
  <si>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</si>
  <si>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</si>
  <si>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</si>
  <si>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</si>
  <si>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</si>
  <si>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</si>
  <si>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</si>
  <si>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</si>
  <si>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</si>
  <si>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</si>
  <si>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</si>
  <si>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</si>
  <si>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</si>
  <si>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</si>
  <si>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</si>
  <si>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</si>
  <si>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</si>
  <si>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</si>
  <si>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</si>
  <si>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</si>
  <si>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</si>
  <si>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</si>
  <si>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</si>
  <si>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</si>
  <si>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</si>
  <si>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</si>
  <si>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</si>
  <si>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</si>
  <si>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</si>
  <si>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</si>
  <si>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</si>
  <si>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</si>
  <si>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</si>
  <si>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</si>
  <si>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</si>
  <si>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</si>
  <si>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</si>
  <si>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</si>
  <si>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</si>
  <si>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</si>
  <si>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</si>
  <si>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</si>
  <si>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</si>
  <si>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</si>
  <si>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</si>
  <si>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</si>
  <si>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</si>
  <si>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</si>
  <si>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</si>
  <si>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</si>
  <si>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</si>
  <si>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</si>
  <si>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</si>
  <si>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</si>
  <si>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</si>
  <si>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</si>
  <si>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</si>
  <si>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</si>
  <si>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</si>
  <si>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</si>
  <si>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</si>
  <si>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</si>
  <si>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</si>
  <si>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</si>
  <si>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</si>
  <si>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</si>
  <si>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</si>
  <si>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</si>
  <si>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</si>
  <si>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</si>
  <si>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</si>
  <si>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</si>
  <si>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</si>
  <si>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</si>
  <si>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</si>
  <si>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</si>
  <si>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</si>
  <si>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</si>
  <si>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</si>
  <si>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</si>
  <si>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</si>
  <si>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</si>
  <si>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</si>
  <si>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</si>
  <si>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</si>
  <si>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</si>
  <si>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</si>
  <si>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</si>
  <si>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</si>
  <si>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</si>
  <si>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</si>
  <si>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</si>
  <si>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</si>
  <si>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</si>
  <si>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</si>
  <si>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</si>
  <si>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</si>
  <si>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</si>
  <si>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</si>
  <si>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</si>
  <si>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</si>
  <si>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</si>
  <si>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</si>
  <si>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</si>
  <si>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</si>
  <si>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</si>
  <si>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</si>
  <si>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</si>
  <si>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</si>
  <si>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</si>
  <si>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</si>
  <si>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</si>
  <si>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</si>
  <si>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</si>
  <si>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</si>
  <si>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</si>
  <si>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</si>
  <si>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</si>
  <si>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</si>
  <si>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</si>
  <si>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</si>
  <si>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</si>
  <si>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</si>
  <si>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</si>
  <si>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</si>
  <si>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</si>
  <si>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</si>
  <si>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</si>
  <si>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</si>
  <si>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</si>
  <si>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</si>
  <si>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</si>
  <si>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</si>
  <si>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</si>
  <si>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</si>
  <si>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</si>
  <si>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</si>
  <si>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</si>
  <si>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</si>
  <si>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</si>
  <si>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</si>
  <si>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</si>
  <si>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</si>
  <si>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</si>
  <si>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</si>
  <si>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</si>
  <si>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</si>
  <si>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</si>
  <si>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</si>
  <si>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</si>
  <si>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</si>
  <si>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</si>
  <si>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</si>
  <si>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</si>
  <si>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</si>
  <si>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</si>
  <si>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</si>
  <si>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</si>
  <si>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</si>
  <si>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</si>
  <si>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</si>
  <si>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</si>
  <si>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</si>
  <si>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</si>
  <si>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</si>
  <si>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</si>
  <si>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</si>
  <si>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</si>
  <si>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</si>
  <si>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</si>
  <si>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</si>
  <si>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</si>
  <si>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</si>
  <si>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</si>
  <si>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</si>
  <si>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</si>
  <si>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</si>
  <si>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</si>
  <si>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</si>
  <si>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</si>
  <si>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</si>
  <si>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</si>
  <si>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</si>
  <si>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</si>
  <si>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</si>
  <si>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</si>
  <si>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</si>
  <si>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</si>
  <si>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</si>
  <si>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</si>
  <si>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</si>
  <si>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</si>
  <si>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</si>
  <si>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</si>
  <si>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</si>
  <si>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</si>
  <si>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</si>
  <si>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</si>
  <si>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</si>
  <si>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</si>
  <si>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</si>
  <si>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</si>
  <si>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</si>
  <si>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</si>
  <si>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</si>
  <si>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</si>
  <si>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</si>
  <si>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</si>
  <si>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</si>
  <si>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</si>
  <si>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</si>
  <si>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</si>
  <si>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</si>
  <si>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</si>
  <si>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</si>
  <si>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</si>
  <si>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</si>
  <si>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</si>
  <si>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</si>
  <si>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</si>
  <si>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</si>
  <si>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</si>
  <si>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</si>
  <si>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</si>
  <si>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</si>
  <si>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</si>
  <si>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</si>
  <si>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</si>
  <si>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</si>
  <si>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</si>
  <si>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</si>
  <si>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</si>
  <si>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</si>
  <si>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</si>
  <si>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</si>
  <si>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</si>
  <si>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</si>
  <si>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</si>
  <si>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</si>
  <si>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</si>
  <si>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</si>
  <si>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</si>
  <si>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</si>
  <si>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</si>
  <si>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</si>
  <si>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</si>
  <si>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</si>
  <si>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</si>
  <si>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</si>
  <si>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</si>
  <si>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</si>
  <si>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</si>
  <si>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</si>
  <si>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</si>
  <si>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</si>
  <si>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</si>
  <si>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</si>
  <si>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</si>
  <si>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</si>
  <si>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</si>
  <si>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</si>
  <si>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</si>
  <si>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</si>
  <si>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</si>
  <si>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</si>
  <si>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</si>
  <si>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</si>
  <si>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</si>
  <si>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</si>
  <si>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</si>
  <si>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</si>
  <si>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</si>
  <si>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</si>
  <si>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</si>
  <si>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</si>
  <si>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</si>
  <si>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</si>
  <si>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</si>
  <si>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</si>
  <si>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</si>
  <si>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</si>
  <si>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</si>
  <si>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</si>
  <si>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</si>
  <si>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</si>
  <si>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</si>
  <si>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</si>
  <si>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</si>
  <si>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</si>
  <si>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</si>
  <si>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</si>
  <si>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</si>
  <si>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</si>
  <si>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</si>
  <si>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</si>
  <si>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</si>
  <si>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</si>
  <si>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</si>
  <si>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</si>
  <si>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</si>
  <si>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</si>
  <si>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</si>
  <si>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</si>
  <si>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</si>
  <si>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</si>
  <si>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</si>
  <si>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</si>
  <si>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</si>
  <si>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</si>
  <si>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</si>
  <si>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</si>
  <si>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</si>
  <si>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</si>
  <si>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</si>
  <si>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</si>
  <si>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</si>
  <si>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</si>
  <si>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</si>
  <si>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</si>
  <si>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</si>
  <si>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</si>
  <si>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</si>
  <si>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</si>
  <si>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</si>
  <si>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</si>
  <si>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</si>
  <si>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</si>
  <si>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</si>
  <si>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</si>
  <si>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</si>
  <si>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</si>
  <si>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</si>
  <si>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</si>
  <si>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</si>
  <si>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</si>
  <si>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</si>
  <si>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</si>
  <si>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</si>
  <si>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</si>
  <si>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</si>
  <si>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</si>
  <si>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</si>
  <si>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</si>
  <si>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</si>
  <si>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</si>
  <si>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</si>
  <si>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</si>
  <si>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</si>
  <si>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</si>
  <si>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</si>
  <si>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</si>
  <si>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</si>
  <si>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</si>
  <si>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</si>
  <si>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</si>
  <si>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</si>
  <si>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</si>
  <si>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</si>
  <si>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</si>
  <si>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</si>
  <si>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</si>
  <si>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</si>
  <si>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</si>
  <si>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</si>
  <si>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</si>
  <si>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</si>
  <si>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</si>
  <si>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</si>
  <si>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</si>
  <si>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</si>
  <si>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</si>
  <si>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</si>
  <si>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</si>
  <si>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</si>
  <si>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</si>
  <si>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</si>
  <si>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</si>
  <si>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</si>
  <si>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</si>
  <si>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</si>
  <si>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</si>
  <si>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</si>
  <si>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</si>
  <si>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</si>
  <si>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</si>
  <si>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</si>
  <si>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</si>
  <si>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</si>
  <si>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</si>
  <si>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</si>
  <si>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</si>
  <si>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</si>
  <si>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</si>
  <si>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</si>
  <si>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</si>
  <si>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</si>
  <si>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</si>
  <si>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</si>
  <si>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</si>
  <si>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</si>
  <si>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</si>
  <si>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</si>
  <si>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</si>
  <si>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</si>
  <si>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</si>
  <si>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</si>
  <si>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</si>
  <si>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</si>
  <si>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</si>
  <si>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</si>
  <si>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</si>
  <si>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</si>
  <si>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</si>
  <si>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</si>
  <si>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</si>
  <si>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</si>
  <si>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</si>
  <si>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</si>
  <si>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</si>
  <si>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</si>
  <si>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</si>
  <si>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</si>
  <si>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</si>
  <si>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</si>
  <si>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</si>
  <si>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</si>
  <si>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</si>
  <si>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</si>
  <si>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</si>
  <si>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</si>
  <si>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</si>
  <si>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</si>
  <si>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</si>
  <si>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</si>
  <si>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</si>
  <si>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</si>
  <si>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</si>
  <si>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</si>
  <si>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</si>
  <si>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</si>
  <si>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</si>
  <si>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</si>
  <si>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</si>
  <si>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</si>
  <si>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</si>
  <si>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</si>
  <si>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</si>
  <si>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</si>
  <si>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</si>
  <si>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</si>
  <si>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</si>
  <si>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</si>
  <si>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</si>
  <si>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</si>
  <si>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</si>
  <si>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</si>
  <si>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</si>
  <si>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</si>
  <si>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</si>
  <si>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</si>
  <si>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</si>
  <si>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</si>
  <si>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</si>
  <si>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</si>
  <si>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</si>
  <si>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</si>
  <si>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</si>
  <si>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</si>
  <si>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</si>
  <si>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</si>
  <si>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</si>
  <si>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</si>
  <si>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</si>
  <si>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</si>
  <si>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</si>
  <si>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</si>
  <si>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</si>
  <si>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</si>
  <si>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</si>
  <si>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</si>
  <si>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</si>
  <si>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</si>
  <si>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</si>
  <si>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</si>
  <si>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</si>
  <si>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</si>
  <si>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</si>
  <si>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</si>
  <si>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</si>
  <si>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</si>
  <si>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</si>
  <si>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</si>
  <si>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</si>
  <si>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</si>
  <si>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</si>
  <si>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</si>
  <si>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</si>
  <si>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</si>
  <si>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</si>
  <si>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</si>
  <si>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</si>
  <si>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</si>
  <si>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</si>
  <si>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</si>
  <si>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</si>
  <si>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</si>
  <si>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</si>
  <si>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</si>
  <si>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</si>
  <si>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</si>
  <si>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</si>
  <si>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</si>
  <si>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</si>
  <si>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</si>
  <si>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</si>
  <si>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</si>
  <si>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</si>
  <si>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</si>
  <si>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</si>
  <si>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</si>
  <si>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</si>
  <si>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</si>
  <si>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</si>
  <si>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</si>
  <si>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</si>
  <si>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</si>
  <si>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</si>
  <si>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</si>
  <si>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</si>
  <si>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</si>
  <si>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</si>
  <si>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</si>
  <si>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</si>
  <si>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</si>
  <si>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</si>
  <si>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</si>
  <si>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</si>
  <si>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</si>
  <si>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</si>
  <si>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</si>
  <si>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</si>
  <si>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</si>
  <si>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</si>
  <si>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</si>
  <si>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</si>
  <si>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</si>
  <si>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</si>
  <si>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</si>
  <si>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</si>
  <si>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</si>
  <si>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</si>
  <si>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</si>
  <si>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</si>
  <si>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</si>
  <si>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</si>
  <si>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</si>
  <si>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</si>
  <si>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</si>
  <si>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</si>
  <si>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</si>
  <si>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</si>
  <si>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</si>
  <si>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</si>
  <si>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</si>
  <si>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</si>
  <si>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</si>
  <si>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</si>
  <si>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</si>
  <si>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</si>
  <si>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</si>
  <si>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</si>
  <si>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</si>
  <si>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</si>
  <si>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</si>
  <si>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</si>
  <si>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</si>
  <si>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</si>
  <si>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</si>
  <si>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</si>
  <si>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</si>
  <si>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</si>
  <si>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</si>
  <si>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</si>
  <si>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</si>
  <si>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</si>
  <si>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</si>
  <si>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</si>
  <si>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</si>
  <si>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</si>
  <si>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</si>
  <si>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</si>
  <si>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</si>
  <si>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</si>
  <si>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</si>
  <si>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</si>
  <si>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</si>
  <si>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</si>
  <si>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</si>
  <si>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</si>
  <si>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</si>
  <si>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</si>
  <si>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</si>
  <si>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</si>
  <si>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</si>
  <si>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</si>
  <si>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</si>
  <si>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</si>
  <si>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</si>
  <si>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</si>
  <si>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</si>
  <si>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</si>
  <si>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</si>
  <si>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</si>
  <si>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</si>
  <si>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</si>
  <si>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</si>
  <si>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</si>
  <si>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</si>
  <si>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</si>
  <si>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</si>
  <si>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</si>
  <si>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</si>
  <si>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</si>
  <si>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</si>
  <si>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</si>
  <si>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</si>
  <si>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</si>
  <si>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</si>
  <si>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</si>
  <si>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</si>
  <si>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</si>
  <si>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</si>
  <si>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</si>
  <si>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</si>
  <si>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</si>
  <si>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</si>
  <si>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</si>
  <si>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</si>
  <si>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</si>
  <si>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</si>
  <si>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</si>
  <si>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</si>
  <si>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</si>
  <si>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</si>
  <si>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</si>
  <si>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</si>
  <si>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</si>
  <si>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</si>
  <si>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</si>
  <si>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</si>
  <si>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</si>
  <si>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</si>
  <si>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</si>
  <si>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</si>
  <si>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</si>
  <si>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</si>
  <si>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</si>
  <si>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</si>
  <si>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</si>
  <si>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</si>
  <si>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</si>
  <si>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</si>
  <si>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</si>
  <si>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</si>
  <si>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</si>
  <si>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</si>
  <si>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</si>
  <si>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</si>
  <si>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</si>
  <si>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</si>
  <si>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</si>
  <si>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</si>
  <si>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</si>
  <si>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</si>
  <si>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</si>
  <si>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</si>
  <si>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</si>
  <si>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</si>
  <si>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</si>
  <si>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</si>
  <si>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</si>
  <si>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</si>
  <si>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</si>
  <si>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</si>
  <si>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</si>
  <si>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</si>
  <si>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</si>
  <si>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</si>
  <si>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</si>
  <si>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</si>
  <si>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</si>
  <si>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</si>
  <si>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</si>
  <si>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</si>
  <si>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</si>
  <si>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</si>
  <si>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</si>
  <si>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</si>
  <si>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</si>
  <si>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</si>
  <si>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</si>
  <si>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</si>
  <si>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</si>
  <si>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</si>
  <si>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</si>
  <si>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</si>
  <si>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</si>
  <si>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</si>
  <si>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</si>
  <si>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</si>
  <si>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</si>
  <si>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</si>
  <si>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</si>
  <si>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</si>
  <si>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</si>
  <si>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</si>
  <si>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</si>
  <si>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</si>
  <si>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</si>
  <si>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</si>
  <si>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</si>
  <si>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</si>
  <si>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</si>
  <si>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</si>
  <si>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</si>
  <si>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</si>
  <si>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</si>
  <si>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</si>
  <si>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</si>
  <si>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</si>
  <si>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</si>
  <si>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</si>
  <si>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</si>
  <si>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</si>
  <si>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</si>
  <si>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</si>
  <si>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</si>
  <si>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</si>
  <si>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</si>
  <si>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</si>
  <si>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</si>
  <si>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</si>
  <si>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</si>
  <si>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</si>
  <si>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</si>
  <si>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</si>
  <si>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</si>
  <si>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</si>
  <si>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</si>
  <si>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</si>
  <si>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</si>
  <si>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</si>
  <si>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</si>
  <si>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</si>
  <si>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</si>
  <si>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</si>
  <si>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</si>
  <si>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</si>
  <si>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</si>
  <si>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</si>
  <si>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</si>
  <si>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</si>
  <si>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</si>
  <si>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</si>
  <si>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</si>
  <si>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</si>
  <si>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</si>
  <si>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</si>
  <si>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</si>
  <si>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</si>
  <si>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</si>
  <si>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</si>
  <si>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</si>
  <si>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</si>
  <si>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</si>
  <si>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</si>
  <si>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</si>
  <si>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</si>
  <si>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</si>
  <si>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</si>
  <si>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</si>
  <si>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</si>
  <si>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</si>
  <si>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</si>
  <si>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</si>
  <si>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</si>
  <si>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</si>
  <si>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</si>
  <si>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</si>
  <si>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</si>
  <si>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</si>
  <si>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</si>
  <si>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</si>
  <si>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</si>
  <si>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</si>
  <si>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</si>
  <si>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</si>
  <si>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</si>
  <si>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</si>
  <si>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</si>
  <si>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</si>
  <si>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</si>
  <si>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</si>
  <si>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</si>
  <si>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</si>
  <si>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</si>
  <si>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</si>
  <si>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</si>
  <si>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</si>
  <si>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</si>
  <si>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</si>
  <si>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</si>
  <si>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</si>
  <si>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</si>
  <si>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</si>
  <si>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</si>
  <si>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</si>
  <si>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</si>
  <si>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</si>
  <si>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</si>
  <si>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</si>
  <si>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</si>
  <si>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</si>
  <si>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</si>
  <si>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</si>
  <si>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</si>
  <si>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</si>
  <si>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</si>
  <si>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</si>
  <si>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</si>
  <si>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</si>
  <si>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</si>
  <si>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</si>
  <si>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</si>
  <si>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</si>
  <si>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</si>
  <si>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</si>
  <si>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</si>
  <si>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</si>
  <si>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</si>
  <si>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</si>
  <si>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</si>
  <si>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</si>
  <si>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</si>
  <si>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</si>
  <si>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</si>
  <si>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</si>
  <si>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</si>
  <si>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</si>
  <si>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</si>
  <si>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</si>
  <si>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</si>
  <si>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</si>
  <si>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</si>
  <si>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</si>
  <si>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</si>
  <si>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</si>
  <si>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</si>
  <si>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</si>
  <si>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</si>
  <si>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</si>
  <si>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</si>
  <si>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</si>
  <si>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</si>
  <si>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</si>
  <si>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</si>
  <si>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</si>
  <si>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</si>
  <si>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</si>
  <si>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</si>
  <si>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</si>
  <si>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</si>
  <si>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</si>
  <si>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</si>
  <si>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</si>
  <si>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</si>
  <si>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</si>
  <si>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</si>
  <si>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</si>
  <si>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</si>
  <si>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</si>
  <si>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</si>
  <si>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</si>
  <si>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</si>
  <si>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</si>
  <si>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</si>
  <si>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</si>
  <si>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</si>
  <si>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</si>
  <si>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</si>
  <si>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</si>
  <si>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</si>
  <si>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</si>
  <si>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</si>
  <si>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</si>
  <si>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</si>
  <si>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</si>
  <si>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</si>
  <si>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</si>
  <si>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</si>
  <si>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</si>
  <si>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</si>
  <si>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</si>
  <si>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</si>
  <si>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</si>
  <si>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</si>
  <si>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</si>
  <si>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</si>
  <si>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</si>
  <si>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</si>
  <si>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</si>
  <si>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</si>
  <si>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</si>
  <si>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</si>
  <si>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</si>
  <si>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</si>
  <si>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</si>
  <si>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</si>
  <si>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</si>
  <si>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</si>
  <si>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</si>
  <si>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</si>
  <si>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</si>
  <si>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</si>
  <si>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</si>
  <si>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</si>
  <si>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</si>
  <si>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</si>
  <si>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</si>
  <si>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</si>
  <si>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</si>
  <si>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</si>
  <si>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</si>
  <si>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</si>
  <si>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</si>
  <si>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</si>
  <si>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</si>
  <si>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</si>
  <si>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</si>
  <si>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</si>
  <si>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</si>
  <si>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</si>
  <si>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</si>
  <si>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</si>
  <si>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</si>
  <si>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</si>
  <si>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</si>
  <si>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</si>
  <si>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</si>
  <si>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</si>
  <si>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</si>
  <si>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</si>
  <si>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</si>
  <si>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</si>
  <si>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</si>
  <si>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</si>
  <si>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</si>
  <si>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</si>
  <si>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</si>
  <si>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</si>
  <si>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</si>
  <si>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</si>
  <si>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</si>
  <si>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</si>
  <si>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</si>
  <si>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</si>
  <si>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</si>
  <si>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</si>
  <si>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</si>
  <si>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</si>
  <si>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</si>
  <si>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</si>
  <si>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</si>
  <si>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</si>
  <si>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</si>
  <si>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</si>
  <si>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</si>
  <si>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</si>
  <si>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</si>
  <si>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</si>
  <si>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</si>
  <si>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</si>
  <si>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</si>
  <si>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</si>
  <si>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</si>
  <si>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</si>
  <si>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</si>
  <si>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</si>
  <si>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</si>
  <si>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</si>
  <si>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</si>
  <si>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</si>
  <si>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</si>
  <si>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</si>
  <si>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</si>
  <si>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</si>
  <si>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</si>
  <si>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</si>
  <si>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</si>
  <si>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</si>
  <si>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</si>
  <si>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</si>
  <si>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</si>
  <si>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</si>
  <si>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</si>
  <si>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</si>
  <si>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</si>
  <si>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</si>
  <si>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</si>
  <si>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</si>
  <si>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</si>
  <si>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</si>
  <si>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</si>
  <si>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</si>
  <si>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</si>
  <si>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</si>
  <si>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</si>
  <si>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</si>
  <si>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</si>
  <si>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</si>
  <si>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</si>
  <si>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</si>
  <si>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</si>
  <si>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</si>
  <si>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</si>
  <si>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</si>
  <si>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</si>
  <si>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</si>
  <si>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</si>
  <si>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</si>
  <si>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</si>
  <si>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</si>
  <si>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</si>
  <si>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</si>
  <si>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</si>
  <si>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</si>
  <si>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</si>
  <si>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</si>
  <si>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</si>
  <si>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</si>
  <si>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</si>
  <si>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</si>
  <si>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</si>
  <si>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</si>
  <si>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</si>
  <si>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</si>
  <si>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</si>
  <si>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</si>
  <si>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</si>
  <si>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</si>
  <si>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</si>
  <si>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</si>
  <si>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</si>
  <si>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</si>
  <si>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</si>
  <si>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</si>
  <si>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</si>
  <si>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</si>
  <si>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</si>
  <si>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</si>
  <si>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</si>
  <si>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</si>
  <si>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</si>
  <si>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</si>
  <si>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</si>
  <si>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</si>
  <si>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</si>
  <si>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</si>
  <si>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</si>
  <si>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</si>
  <si>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</si>
  <si>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</si>
  <si>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</si>
  <si>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</si>
  <si>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</si>
  <si>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</si>
  <si>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</si>
  <si>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</si>
  <si>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</si>
  <si>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</si>
  <si>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</si>
  <si>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</si>
  <si>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</si>
  <si>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</si>
  <si>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</si>
  <si>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</si>
  <si>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</si>
  <si>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</si>
  <si>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</si>
  <si>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</si>
  <si>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</si>
  <si>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</si>
  <si>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</si>
  <si>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</si>
  <si>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</si>
  <si>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</si>
  <si>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</si>
  <si>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</si>
  <si>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</si>
  <si>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</si>
  <si>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</si>
  <si>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</si>
  <si>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</si>
  <si>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</si>
  <si>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</si>
  <si>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</si>
  <si>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</si>
  <si>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</si>
  <si>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</si>
  <si>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</si>
  <si>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</si>
  <si>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</si>
  <si>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</si>
  <si>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</si>
  <si>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</si>
  <si>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</si>
  <si>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</si>
  <si>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</si>
  <si>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</si>
  <si>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</si>
  <si>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</si>
  <si>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</si>
  <si>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</si>
  <si>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</si>
  <si>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</si>
  <si>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</si>
  <si>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</si>
  <si>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</si>
  <si>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</si>
  <si>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</si>
  <si>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</si>
  <si>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</si>
  <si>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</si>
  <si>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</si>
  <si>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</si>
  <si>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</si>
  <si>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</si>
  <si>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</si>
  <si>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</si>
  <si>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</si>
  <si>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</si>
  <si>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</si>
  <si>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</si>
  <si>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</si>
  <si>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</si>
  <si>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</si>
  <si>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</si>
  <si>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</si>
  <si>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</si>
  <si>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</si>
  <si>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</si>
  <si>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</si>
  <si>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</si>
  <si>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</si>
  <si>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</si>
  <si>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</si>
  <si>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</si>
  <si>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</si>
  <si>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</si>
  <si>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</si>
  <si>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</si>
  <si>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</si>
  <si>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</si>
  <si>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</si>
  <si>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</si>
  <si>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</si>
  <si>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</si>
  <si>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</si>
  <si>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</si>
  <si>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</si>
  <si>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</si>
  <si>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</si>
  <si>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</si>
  <si>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</si>
  <si>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</si>
  <si>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</si>
  <si>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</si>
  <si>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</si>
  <si>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</si>
  <si>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</si>
  <si>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</si>
  <si>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</si>
  <si>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</si>
  <si>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</si>
  <si>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</si>
  <si>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</si>
  <si>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</si>
  <si>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</si>
  <si>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</si>
  <si>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</si>
  <si>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</si>
  <si>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</si>
  <si>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</si>
  <si>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</si>
  <si>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</si>
  <si>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</si>
  <si>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</si>
  <si>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</si>
  <si>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</si>
  <si>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</si>
  <si>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</si>
  <si>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</si>
  <si>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</si>
  <si>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</si>
  <si>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</si>
  <si>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</si>
  <si>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</si>
  <si>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</si>
  <si>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</si>
  <si>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</si>
  <si>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</si>
  <si>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</si>
  <si>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</si>
  <si>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</si>
  <si>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</si>
  <si>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</si>
  <si>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</si>
  <si>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</si>
  <si>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</si>
  <si>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</si>
  <si>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</si>
  <si>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</si>
  <si>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</si>
  <si>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</si>
  <si>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</si>
  <si>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</si>
  <si>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</si>
  <si>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</si>
  <si>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</si>
  <si>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</si>
  <si>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</si>
  <si>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</si>
  <si>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</si>
  <si>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</si>
  <si>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</si>
  <si>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</si>
  <si>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</si>
  <si>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</si>
  <si>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</si>
  <si>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</si>
  <si>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</si>
  <si>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</si>
  <si>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</si>
  <si>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</si>
  <si>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</si>
  <si>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</si>
  <si>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</si>
  <si>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</si>
  <si>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</si>
  <si>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</si>
  <si>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</si>
  <si>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</si>
  <si>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</si>
  <si>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</si>
  <si>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</si>
  <si>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</si>
  <si>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</si>
  <si>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</si>
  <si>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</si>
  <si>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</si>
  <si>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</si>
  <si>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</si>
  <si>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</si>
  <si>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</si>
  <si>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</si>
  <si>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</si>
  <si>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</si>
  <si>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</si>
  <si>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</si>
  <si>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</si>
  <si>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</si>
  <si>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</si>
  <si>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</si>
  <si>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</si>
  <si>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</si>
  <si>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</si>
  <si>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</si>
  <si>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</si>
  <si>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</si>
  <si>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</si>
  <si>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</si>
  <si>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</si>
  <si>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</si>
  <si>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</si>
  <si>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</si>
  <si>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</si>
  <si>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</si>
  <si>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</si>
  <si>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</si>
  <si>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</si>
  <si>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</si>
  <si>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</si>
  <si>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</si>
  <si>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</si>
  <si>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</si>
  <si>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</si>
  <si>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</si>
  <si>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</si>
  <si>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</si>
  <si>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</si>
  <si>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</si>
  <si>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</si>
  <si>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</si>
  <si>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</si>
  <si>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</si>
  <si>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</si>
  <si>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</si>
  <si>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</si>
  <si>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</si>
  <si>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</si>
  <si>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</si>
  <si>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</si>
  <si>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</si>
  <si>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</si>
  <si>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</si>
  <si>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</si>
  <si>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</si>
  <si>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</si>
  <si>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</si>
  <si>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</si>
  <si>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</si>
  <si>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</si>
  <si>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</si>
  <si>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</si>
  <si>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</si>
  <si>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</si>
  <si>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</si>
  <si>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</si>
  <si>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</si>
  <si>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</si>
  <si>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</si>
  <si>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</si>
  <si>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</si>
  <si>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</si>
  <si>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</si>
  <si>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</si>
  <si>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</si>
  <si>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</si>
  <si>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</si>
  <si>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</si>
  <si>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</si>
  <si>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</si>
  <si>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</si>
  <si>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</si>
  <si>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</si>
  <si>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</si>
  <si>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</si>
  <si>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</si>
  <si>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</si>
  <si>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</si>
  <si>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</si>
  <si>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</si>
  <si>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</si>
  <si>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</si>
  <si>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</si>
  <si>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</si>
  <si>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</si>
  <si>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</si>
  <si>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</si>
  <si>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</si>
  <si>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</si>
  <si>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</si>
  <si>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</si>
  <si>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</si>
  <si>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</si>
  <si>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</si>
  <si>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</si>
  <si>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</si>
  <si>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</si>
  <si>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</si>
  <si>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</si>
  <si>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</si>
  <si>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</si>
  <si>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</si>
  <si>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</si>
  <si>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</si>
  <si>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</si>
  <si>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</si>
  <si>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</si>
  <si>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</si>
  <si>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</si>
  <si>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</si>
  <si>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</si>
  <si>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</si>
  <si>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</si>
  <si>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</si>
  <si>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</si>
  <si>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</si>
  <si>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</si>
  <si>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</si>
  <si>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</si>
  <si>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</si>
  <si>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</si>
  <si>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</si>
  <si>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</si>
  <si>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</si>
  <si>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</si>
  <si>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</si>
  <si>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</si>
  <si>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</si>
  <si>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</si>
  <si>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</si>
  <si>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</si>
  <si>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</si>
  <si>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</si>
  <si>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</si>
  <si>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</si>
  <si>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</si>
  <si>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</si>
  <si>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</si>
  <si>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</si>
  <si>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</si>
  <si>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</si>
  <si>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</si>
  <si>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</si>
  <si>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</si>
  <si>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</si>
  <si>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</si>
  <si>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</si>
  <si>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</si>
  <si>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</si>
  <si>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</si>
  <si>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</si>
  <si>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</si>
  <si>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</si>
  <si>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</si>
  <si>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</si>
  <si>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</si>
  <si>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</si>
  <si>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</si>
  <si>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</si>
  <si>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</si>
  <si>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</si>
  <si>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</si>
  <si>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</si>
  <si>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</si>
  <si>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</si>
  <si>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</si>
  <si>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</si>
  <si>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</si>
  <si>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</si>
  <si>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</si>
  <si>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</si>
  <si>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</si>
  <si>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</si>
  <si>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</si>
  <si>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</si>
  <si>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</si>
  <si>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</si>
  <si>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</si>
  <si>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</si>
  <si>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</si>
  <si>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</si>
  <si>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</si>
  <si>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</si>
  <si>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</si>
  <si>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</si>
  <si>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</si>
  <si>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</si>
  <si>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</si>
  <si>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</si>
  <si>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</si>
  <si>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</si>
  <si>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</si>
  <si>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</si>
  <si>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</si>
  <si>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</si>
  <si>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</si>
  <si>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</si>
  <si>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</si>
  <si>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</si>
  <si>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</si>
  <si>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</si>
  <si>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</si>
  <si>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</si>
  <si>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</si>
  <si>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</si>
  <si>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</si>
  <si>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</si>
  <si>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</si>
  <si>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</si>
  <si>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</si>
  <si>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</si>
  <si>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</si>
  <si>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</si>
  <si>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</si>
  <si>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</si>
  <si>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</si>
  <si>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</si>
  <si>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</si>
  <si>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</si>
  <si>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</si>
  <si>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</si>
  <si>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</si>
  <si>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</si>
  <si>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</si>
  <si>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</si>
  <si>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</si>
  <si>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</si>
  <si>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</si>
  <si>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</si>
  <si>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</si>
  <si>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</si>
  <si>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</si>
  <si>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</si>
  <si>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</si>
  <si>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</si>
  <si>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</si>
  <si>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</si>
  <si>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</si>
  <si>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</si>
  <si>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</si>
  <si>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</si>
  <si>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</si>
  <si>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</si>
  <si>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</si>
  <si>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</si>
  <si>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</si>
  <si>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</si>
  <si>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</si>
  <si>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</si>
  <si>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</si>
  <si>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</si>
  <si>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</si>
  <si>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</si>
  <si>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</si>
  <si>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</si>
  <si>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</si>
  <si>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</si>
  <si>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</si>
  <si>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</si>
  <si>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</si>
  <si>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</si>
  <si>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</si>
  <si>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</si>
  <si>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</si>
  <si>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</si>
  <si>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</si>
  <si>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</si>
  <si>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</si>
  <si>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</si>
  <si>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</si>
  <si>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</si>
  <si>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</si>
  <si>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</si>
  <si>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</si>
  <si>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</si>
  <si>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</si>
  <si>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</si>
  <si>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</si>
  <si>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</si>
  <si>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</si>
  <si>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</si>
  <si>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</si>
  <si>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</si>
  <si>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</si>
  <si>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</si>
  <si>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</si>
  <si>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</si>
  <si>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</si>
  <si>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</si>
  <si>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</si>
  <si>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</si>
  <si>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</si>
  <si>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</si>
  <si>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</si>
  <si>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</si>
  <si>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</si>
  <si>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</si>
  <si>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</si>
  <si>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</si>
  <si>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</si>
  <si>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</si>
  <si>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</si>
  <si>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</si>
  <si>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</si>
  <si>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</si>
  <si>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</si>
  <si>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</si>
  <si>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</si>
  <si>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</si>
  <si>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</si>
  <si>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</si>
  <si>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</si>
  <si>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</si>
  <si>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</si>
  <si>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</si>
  <si>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</si>
  <si>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</si>
  <si>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</si>
  <si>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</si>
  <si>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</si>
  <si>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</si>
  <si>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</si>
  <si>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</si>
  <si>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</si>
  <si>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</si>
  <si>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</si>
  <si>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</si>
  <si>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</si>
  <si>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</si>
  <si>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</si>
  <si>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</si>
  <si>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</si>
  <si>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</si>
  <si>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</si>
  <si>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</si>
  <si>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</si>
  <si>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</si>
  <si>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</si>
  <si>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</si>
  <si>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</si>
  <si>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</si>
  <si>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</si>
  <si>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</si>
  <si>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</si>
  <si>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</si>
  <si>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</si>
  <si>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</si>
  <si>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</si>
  <si>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</si>
  <si>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</si>
  <si>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</si>
  <si>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</si>
  <si>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</si>
  <si>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</si>
  <si>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</si>
  <si>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</si>
  <si>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</si>
  <si>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</si>
  <si>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</si>
  <si>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</si>
  <si>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</si>
  <si>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</si>
  <si>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</si>
  <si>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</si>
  <si>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</si>
  <si>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</si>
  <si>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</si>
  <si>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</si>
  <si>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</si>
  <si>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</si>
  <si>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</si>
  <si>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</si>
  <si>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</si>
  <si>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</si>
  <si>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</si>
  <si>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</si>
  <si>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</si>
  <si>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</si>
  <si>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</si>
  <si>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</si>
  <si>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</si>
  <si>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</si>
  <si>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</si>
  <si>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</si>
  <si>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</si>
  <si>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</si>
  <si>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</si>
  <si>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</si>
  <si>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</si>
  <si>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</si>
  <si>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</si>
  <si>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</si>
  <si>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</si>
  <si>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</si>
  <si>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</si>
  <si>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</si>
  <si>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</si>
  <si>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</si>
  <si>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</si>
  <si>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</si>
  <si>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</si>
  <si>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</si>
  <si>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</si>
  <si>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</si>
  <si>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</si>
  <si>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</si>
  <si>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</si>
  <si>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</si>
  <si>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</si>
  <si>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</si>
  <si>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</si>
  <si>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</si>
  <si>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</si>
  <si>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</si>
  <si>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</si>
  <si>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</si>
  <si>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</si>
  <si>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</si>
  <si>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</si>
  <si>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</si>
  <si>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</si>
  <si>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</si>
  <si>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</si>
  <si>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</si>
  <si>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</si>
  <si>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</si>
  <si>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</si>
  <si>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</si>
  <si>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</si>
  <si>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</si>
  <si>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</si>
  <si>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</si>
  <si>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</si>
  <si>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</si>
  <si>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</si>
  <si>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</si>
  <si>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</si>
  <si>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</si>
  <si>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</si>
  <si>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</si>
  <si>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</si>
  <si>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</si>
  <si>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</si>
  <si>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</si>
  <si>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</si>
  <si>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</si>
  <si>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</si>
  <si>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</si>
  <si>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</si>
  <si>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</si>
  <si>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</si>
  <si>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</si>
  <si>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</si>
  <si>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</si>
  <si>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</si>
  <si>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</si>
  <si>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</si>
  <si>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</si>
  <si>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</si>
  <si>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</si>
  <si>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</si>
  <si>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</si>
  <si>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</si>
  <si>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</si>
  <si>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</si>
  <si>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</si>
  <si>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</si>
  <si>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</si>
  <si>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</si>
  <si>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</si>
  <si>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</si>
  <si>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</si>
  <si>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</si>
  <si>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</si>
  <si>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</si>
  <si>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</si>
  <si>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</si>
  <si>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</si>
  <si>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</si>
  <si>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</si>
  <si>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</si>
  <si>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</si>
  <si>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</si>
  <si>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</si>
  <si>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</si>
  <si>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</si>
  <si>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</si>
  <si>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</si>
  <si>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</si>
  <si>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</si>
  <si>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</si>
  <si>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</si>
  <si>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</si>
  <si>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</si>
  <si>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</si>
  <si>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</si>
  <si>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</si>
  <si>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</si>
  <si>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</si>
  <si>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</si>
  <si>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</si>
  <si>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</si>
  <si>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</si>
  <si>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</si>
  <si>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</si>
  <si>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</si>
  <si>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</si>
  <si>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</si>
  <si>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</si>
  <si>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</si>
  <si>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</si>
  <si>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</si>
  <si>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</si>
  <si>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</si>
  <si>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</si>
  <si>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</si>
  <si>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</si>
  <si>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</si>
  <si>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</si>
  <si>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</si>
  <si>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</si>
  <si>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</si>
  <si>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</si>
  <si>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</si>
  <si>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</si>
  <si>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</si>
  <si>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</si>
  <si>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</si>
  <si>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</si>
  <si>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</si>
  <si>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</si>
  <si>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</si>
  <si>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</si>
  <si>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</si>
  <si>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</si>
  <si>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</si>
  <si>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</si>
  <si>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</si>
  <si>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</si>
  <si>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</si>
  <si>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</si>
  <si>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</si>
  <si>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</si>
  <si>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</si>
  <si>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</si>
  <si>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</si>
  <si>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</si>
  <si>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</si>
  <si>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</si>
  <si>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</si>
  <si>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</si>
  <si>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</si>
  <si>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</si>
  <si>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</si>
  <si>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</si>
  <si>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</si>
  <si>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</si>
  <si>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</si>
  <si>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</si>
  <si>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</si>
  <si>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</si>
  <si>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</si>
  <si>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</si>
  <si>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</si>
  <si>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</si>
  <si>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</si>
  <si>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</si>
  <si>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</si>
  <si>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</si>
  <si>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</si>
  <si>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</si>
  <si>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</si>
  <si>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</si>
  <si>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</si>
  <si>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</si>
  <si>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</si>
  <si>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</si>
  <si>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</si>
  <si>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</si>
  <si>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</si>
  <si>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</si>
  <si>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</si>
  <si>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</si>
  <si>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</si>
  <si>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</si>
  <si>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</si>
  <si>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</si>
  <si>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</si>
  <si>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</si>
  <si>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</si>
  <si>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</si>
  <si>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</si>
  <si>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</si>
  <si>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</si>
  <si>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</si>
  <si>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</si>
  <si>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</si>
  <si>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</si>
  <si>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</si>
  <si>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</si>
  <si>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</si>
  <si>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</si>
  <si>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</si>
  <si>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</si>
  <si>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</si>
  <si>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</si>
  <si>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</si>
  <si>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</si>
  <si>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</si>
  <si>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</si>
  <si>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</si>
  <si>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</si>
  <si>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</si>
  <si>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</si>
  <si>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</si>
  <si>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</si>
  <si>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</si>
  <si>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</si>
  <si>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</si>
  <si>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</si>
  <si>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</si>
  <si>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</si>
  <si>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</si>
  <si>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</si>
  <si>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</si>
  <si>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</si>
  <si>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</si>
  <si>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</si>
  <si>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</si>
  <si>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</si>
  <si>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</si>
  <si>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</si>
  <si>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</si>
  <si>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</si>
  <si>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</si>
  <si>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</si>
  <si>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</si>
  <si>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</si>
  <si>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</si>
  <si>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</si>
  <si>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</si>
  <si>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</si>
  <si>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</si>
  <si>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</si>
  <si>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</si>
  <si>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</si>
  <si>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</si>
  <si>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</si>
  <si>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</si>
  <si>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</si>
  <si>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</si>
  <si>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</si>
  <si>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</si>
  <si>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</si>
  <si>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</si>
  <si>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</si>
  <si>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</si>
  <si>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</si>
  <si>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</si>
  <si>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</si>
  <si>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</si>
  <si>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</si>
  <si>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</si>
  <si>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</si>
  <si>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</si>
  <si>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</si>
  <si>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</si>
  <si>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</si>
  <si>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</si>
  <si>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</si>
  <si>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</si>
  <si>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</si>
  <si>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</si>
  <si>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</si>
  <si>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</si>
  <si>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</si>
  <si>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</si>
  <si>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</si>
  <si>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</si>
  <si>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</si>
  <si>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</si>
  <si>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</si>
  <si>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</si>
  <si>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</si>
  <si>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</si>
  <si>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</si>
  <si>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</si>
  <si>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</si>
  <si>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</si>
  <si>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</si>
  <si>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</si>
  <si>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</si>
  <si>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</si>
  <si>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</si>
  <si>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</si>
  <si>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</si>
  <si>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</si>
  <si>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</si>
  <si>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</si>
  <si>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</si>
  <si>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</si>
  <si>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</si>
  <si>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</si>
  <si>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</si>
  <si>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</si>
  <si>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</si>
  <si>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</si>
  <si>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</si>
  <si>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</si>
  <si>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</si>
  <si>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</si>
  <si>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</si>
  <si>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</si>
  <si>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</si>
  <si>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</si>
  <si>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</si>
  <si>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</si>
  <si>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</si>
  <si>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</si>
  <si>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</si>
  <si>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</si>
  <si>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</si>
  <si>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</si>
  <si>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</si>
  <si>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</si>
  <si>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</si>
  <si>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</si>
  <si>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</si>
  <si>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</si>
  <si>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</si>
  <si>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</si>
  <si>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</si>
  <si>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</si>
  <si>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</si>
  <si>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</si>
  <si>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</si>
  <si>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</si>
  <si>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</si>
  <si>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</si>
  <si>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</si>
  <si>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</si>
  <si>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</si>
  <si>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</si>
  <si>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</si>
  <si>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</si>
  <si>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</si>
  <si>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</si>
  <si>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</si>
  <si>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</si>
  <si>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</si>
  <si>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</si>
  <si>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</si>
  <si>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</si>
  <si>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</si>
  <si>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</si>
  <si>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</si>
  <si>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</si>
  <si>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</si>
  <si>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</si>
  <si>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</si>
  <si>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</si>
  <si>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</si>
  <si>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</si>
  <si>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</si>
  <si>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</si>
  <si>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</si>
  <si>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</si>
  <si>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</si>
  <si>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</si>
  <si>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</si>
  <si>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</si>
  <si>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</si>
  <si>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</si>
  <si>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</si>
  <si>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</si>
  <si>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</si>
  <si>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</si>
  <si>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</si>
  <si>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</si>
  <si>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</si>
  <si>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</si>
  <si>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</si>
  <si>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</si>
  <si>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</si>
  <si>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</si>
  <si>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</si>
  <si>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</si>
  <si>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</si>
  <si>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</si>
  <si>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</si>
  <si>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</si>
  <si>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</si>
  <si>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</si>
  <si>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</si>
  <si>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</si>
  <si>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</si>
  <si>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</si>
  <si>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</si>
  <si>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</si>
  <si>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</si>
  <si>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</si>
  <si>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</si>
  <si>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</si>
  <si>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</si>
  <si>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</si>
  <si>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</si>
  <si>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</si>
  <si>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</si>
  <si>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</si>
  <si>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</si>
  <si>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</si>
  <si>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</si>
  <si>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</si>
  <si>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</si>
  <si>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</si>
  <si>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</si>
  <si>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</si>
  <si>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</si>
  <si>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</si>
  <si>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</si>
  <si>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</si>
  <si>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</si>
  <si>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</si>
  <si>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</si>
  <si>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</si>
  <si>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</si>
  <si>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</si>
  <si>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</si>
  <si>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</si>
  <si>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</si>
  <si>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</si>
  <si>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</si>
  <si>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</si>
  <si>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</si>
  <si>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</si>
  <si>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</si>
  <si>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</si>
  <si>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</si>
  <si>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</si>
  <si>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</si>
  <si>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</si>
  <si>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</si>
  <si>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</si>
  <si>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</si>
  <si>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</si>
  <si>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</si>
  <si>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</si>
  <si>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</si>
  <si>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</si>
  <si>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</si>
  <si>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</si>
  <si>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</si>
  <si>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</si>
  <si>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</si>
  <si>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</si>
  <si>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</si>
  <si>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</si>
  <si>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</si>
  <si>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</si>
  <si>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</si>
  <si>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</si>
  <si>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</si>
  <si>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</si>
  <si>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</si>
  <si>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</si>
  <si>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</si>
  <si>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</si>
  <si>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</si>
  <si>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</si>
  <si>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</si>
  <si>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</si>
  <si>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</si>
  <si>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</si>
  <si>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</si>
  <si>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</si>
  <si>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</si>
  <si>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</si>
  <si>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</si>
  <si>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</si>
  <si>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</si>
  <si>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</si>
  <si>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</si>
  <si>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</si>
  <si>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</si>
  <si>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</si>
  <si>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</si>
  <si>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</si>
  <si>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</si>
  <si>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</si>
  <si>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</si>
  <si>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</si>
  <si>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</si>
  <si>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</si>
  <si>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</si>
  <si>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</si>
  <si>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</si>
  <si>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</si>
  <si>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</si>
  <si>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</si>
  <si>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</si>
  <si>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</si>
  <si>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</si>
  <si>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</si>
  <si>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</si>
  <si>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</si>
  <si>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</si>
  <si>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</si>
  <si>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</si>
  <si>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</si>
  <si>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</si>
  <si>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</si>
  <si>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</si>
  <si>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</si>
  <si>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</si>
  <si>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</si>
  <si>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</si>
  <si>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</si>
  <si>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</si>
  <si>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</si>
  <si>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</si>
  <si>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</si>
  <si>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</si>
  <si>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</si>
  <si>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</si>
  <si>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</si>
  <si>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</si>
  <si>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</si>
  <si>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</si>
  <si>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</si>
  <si>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</si>
  <si>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</si>
  <si>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</si>
  <si>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</si>
  <si>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</si>
  <si>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</si>
  <si>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</si>
  <si>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</si>
  <si>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</si>
  <si>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</si>
  <si>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</si>
  <si>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</si>
  <si>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</si>
  <si>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</si>
  <si>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</si>
  <si>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</si>
  <si>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</si>
  <si>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</si>
  <si>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</si>
  <si>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</si>
  <si>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</si>
  <si>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</si>
  <si>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</si>
  <si>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</si>
  <si>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</si>
  <si>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</si>
  <si>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</si>
  <si>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</si>
  <si>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</si>
  <si>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</si>
  <si>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</si>
  <si>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</si>
  <si>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</si>
  <si>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</si>
  <si>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</si>
  <si>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</si>
  <si>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</si>
  <si>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</si>
  <si>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</si>
  <si>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</si>
  <si>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</si>
  <si>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</si>
  <si>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</si>
  <si>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</si>
  <si>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</si>
  <si>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</si>
  <si>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</si>
  <si>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</si>
  <si>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</si>
  <si>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</si>
  <si>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</si>
  <si>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</si>
  <si>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</si>
  <si>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</si>
  <si>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</si>
  <si>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</si>
  <si>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</si>
  <si>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</si>
  <si>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</si>
  <si>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</si>
  <si>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</si>
  <si>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</si>
  <si>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</si>
  <si>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</si>
  <si>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</si>
  <si>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</si>
  <si>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</si>
  <si>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</si>
  <si>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</si>
  <si>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</si>
  <si>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</si>
  <si>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</si>
  <si>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</si>
  <si>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</si>
  <si>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</si>
  <si>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</si>
  <si>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</si>
  <si>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</si>
  <si>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</si>
  <si>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</si>
  <si>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</si>
  <si>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</si>
  <si>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</si>
  <si>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</si>
  <si>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</si>
  <si>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</si>
  <si>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</si>
  <si>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</si>
  <si>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</si>
  <si>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</si>
  <si>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</si>
  <si>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</si>
  <si>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</si>
  <si>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</si>
  <si>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</si>
  <si>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</si>
  <si>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</si>
  <si>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</si>
  <si>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</si>
  <si>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</si>
  <si>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</si>
  <si>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</si>
  <si>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</si>
  <si>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</si>
  <si>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</si>
  <si>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</si>
  <si>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</si>
  <si>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</si>
  <si>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</si>
  <si>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</si>
  <si>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</si>
  <si>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</si>
  <si>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</si>
  <si>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</si>
  <si>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</si>
  <si>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</si>
  <si>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</si>
  <si>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</si>
  <si>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</si>
  <si>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</si>
  <si>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</si>
  <si>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</si>
  <si>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</si>
  <si>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</si>
  <si>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</si>
  <si>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</si>
  <si>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</si>
  <si>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</si>
  <si>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</si>
  <si>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</si>
  <si>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</si>
  <si>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</si>
  <si>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</si>
  <si>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</si>
  <si>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</si>
  <si>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</si>
  <si>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</si>
  <si>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</si>
  <si>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</si>
  <si>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</si>
  <si>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</si>
  <si>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</si>
  <si>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</si>
  <si>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</si>
  <si>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</si>
  <si>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</si>
  <si>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</si>
  <si>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</si>
  <si>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</si>
  <si>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</si>
  <si>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</si>
  <si>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</si>
  <si>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</si>
  <si>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</si>
  <si>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</si>
  <si>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</si>
  <si>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</si>
  <si>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</si>
  <si>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</si>
  <si>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</si>
  <si>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</si>
  <si>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</si>
  <si>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</si>
  <si>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</si>
  <si>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</si>
  <si>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</si>
  <si>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</si>
  <si>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</si>
  <si>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</si>
  <si>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</si>
  <si>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</si>
  <si>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</si>
  <si>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</si>
  <si>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</si>
  <si>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</si>
  <si>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</si>
  <si>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</si>
  <si>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</si>
  <si>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</si>
  <si>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</si>
  <si>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</si>
  <si>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</si>
  <si>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</si>
  <si>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</si>
  <si>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</si>
  <si>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</si>
  <si>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</si>
  <si>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</si>
  <si>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</si>
  <si>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</si>
  <si>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</si>
  <si>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</si>
  <si>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</si>
  <si>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</si>
  <si>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</si>
  <si>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</si>
  <si>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</si>
  <si>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</si>
  <si>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</si>
  <si>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</si>
  <si>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</si>
  <si>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</si>
  <si>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</si>
  <si>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</si>
  <si>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</si>
  <si>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</si>
  <si>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</si>
  <si>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</si>
  <si>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</si>
  <si>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</si>
  <si>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</si>
  <si>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</si>
  <si>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</si>
  <si>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</si>
  <si>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</si>
  <si>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</si>
  <si>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</si>
  <si>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</si>
  <si>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</si>
  <si>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</si>
  <si>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</si>
  <si>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</si>
  <si>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</si>
  <si>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</si>
  <si>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</si>
  <si>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</si>
  <si>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</si>
  <si>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</si>
  <si>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</si>
  <si>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</si>
  <si>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</si>
  <si>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</si>
  <si>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</si>
  <si>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</si>
  <si>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</si>
  <si>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</si>
  <si>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</si>
  <si>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</si>
  <si>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</si>
  <si>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</si>
  <si>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</si>
  <si>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</si>
  <si>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</si>
  <si>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</si>
  <si>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</si>
  <si>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</si>
  <si>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</si>
  <si>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</si>
  <si>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</si>
  <si>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</si>
  <si>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</si>
  <si>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</si>
  <si>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</si>
  <si>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</si>
  <si>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</si>
  <si>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</si>
  <si>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</si>
  <si>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</si>
  <si>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</si>
  <si>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</si>
  <si>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</si>
  <si>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</si>
  <si>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</si>
  <si>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</si>
  <si>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</si>
  <si>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</si>
  <si>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</si>
  <si>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</si>
  <si>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</si>
  <si>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</si>
  <si>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</si>
  <si>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</si>
  <si>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</si>
  <si>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</si>
  <si>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</si>
  <si>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</si>
  <si>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</si>
  <si>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</si>
  <si>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</si>
  <si>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</si>
  <si>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</si>
  <si>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</si>
  <si>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</si>
  <si>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</si>
  <si>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</si>
  <si>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</si>
  <si>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</si>
  <si>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</si>
  <si>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</si>
  <si>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</si>
  <si>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</si>
  <si>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</si>
  <si>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</si>
  <si>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</si>
  <si>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</si>
  <si>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</si>
  <si>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</si>
  <si>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</si>
  <si>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</si>
  <si>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</si>
  <si>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</si>
  <si>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</si>
  <si>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</si>
  <si>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</si>
  <si>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</si>
  <si>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</si>
  <si>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</si>
  <si>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</si>
  <si>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</si>
  <si>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</si>
  <si>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</si>
  <si>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</si>
  <si>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</si>
  <si>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</si>
  <si>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</si>
  <si>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</si>
  <si>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</si>
  <si>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</si>
  <si>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</si>
  <si>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</si>
  <si>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</si>
  <si>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</si>
  <si>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</si>
  <si>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</si>
  <si>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</si>
  <si>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</si>
  <si>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</si>
  <si>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</si>
  <si>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</si>
  <si>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</si>
  <si>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</si>
  <si>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</si>
  <si>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</si>
  <si>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</si>
  <si>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</si>
  <si>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</si>
  <si>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</si>
  <si>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</si>
  <si>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</si>
  <si>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</si>
  <si>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</si>
  <si>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</si>
  <si>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</si>
  <si>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</si>
  <si>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</si>
  <si>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</si>
  <si>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</si>
  <si>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</si>
  <si>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</si>
  <si>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</si>
  <si>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</si>
  <si>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</si>
  <si>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</si>
  <si>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</si>
  <si>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</si>
  <si>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</si>
  <si>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</si>
  <si>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</si>
  <si>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</si>
  <si>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</si>
  <si>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</si>
  <si>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</si>
  <si>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</si>
  <si>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</si>
  <si>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</si>
  <si>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</si>
  <si>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</si>
  <si>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</si>
  <si>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</si>
  <si>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</si>
  <si>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</si>
  <si>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</si>
  <si>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</si>
  <si>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</si>
  <si>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</si>
  <si>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</si>
  <si>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</si>
  <si>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</si>
  <si>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</si>
  <si>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</si>
  <si>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</si>
  <si>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</si>
  <si>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</si>
  <si>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</si>
  <si>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</si>
  <si>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</si>
  <si>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</si>
  <si>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</si>
  <si>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</si>
  <si>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</si>
  <si>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</si>
  <si>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</si>
  <si>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</si>
  <si>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</si>
  <si>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</si>
  <si>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</si>
  <si>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</si>
  <si>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</si>
  <si>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</si>
  <si>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</si>
  <si>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</si>
  <si>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</si>
  <si>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</si>
  <si>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</si>
  <si>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</si>
  <si>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</si>
  <si>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</si>
  <si>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</si>
  <si>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</si>
  <si>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</si>
  <si>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</si>
  <si>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</si>
  <si>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</si>
  <si>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</si>
  <si>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</si>
  <si>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</si>
  <si>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</si>
  <si>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</si>
  <si>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</si>
  <si>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</si>
  <si>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</si>
  <si>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</si>
  <si>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</si>
  <si>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</si>
  <si>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</si>
  <si>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</si>
  <si>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</si>
  <si>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</si>
  <si>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</si>
  <si>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</si>
  <si>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</si>
  <si>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</si>
  <si>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</si>
  <si>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</si>
  <si>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</si>
  <si>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</si>
  <si>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</si>
  <si>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</si>
  <si>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</si>
  <si>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</si>
  <si>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</si>
  <si>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</si>
  <si>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</si>
  <si>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</si>
  <si>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</si>
  <si>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</si>
  <si>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</si>
  <si>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</si>
  <si>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</si>
  <si>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</si>
  <si>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</si>
  <si>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</si>
  <si>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</si>
  <si>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</si>
  <si>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</si>
  <si>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</si>
  <si>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</si>
  <si>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</si>
  <si>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</si>
  <si>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</si>
  <si>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</si>
  <si>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</si>
  <si>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</si>
  <si>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</si>
  <si>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</si>
  <si>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</si>
  <si>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</si>
  <si>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</si>
  <si>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</si>
  <si>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</si>
  <si>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</si>
  <si>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</si>
  <si>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</si>
  <si>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</si>
  <si>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</si>
  <si>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</si>
  <si>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</si>
  <si>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</si>
  <si>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</si>
  <si>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</si>
  <si>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</si>
  <si>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</si>
  <si>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</si>
  <si>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</si>
  <si>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</si>
  <si>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</si>
  <si>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</si>
  <si>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</si>
  <si>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</si>
  <si>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</si>
  <si>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</si>
  <si>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</si>
  <si>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</si>
  <si>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</si>
  <si>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</si>
  <si>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</si>
  <si>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</si>
  <si>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</si>
  <si>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</si>
  <si>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</si>
  <si>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</si>
  <si>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</si>
  <si>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</si>
  <si>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</si>
  <si>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</si>
  <si>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</si>
  <si>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</si>
  <si>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</si>
  <si>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</si>
  <si>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</si>
  <si>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</si>
  <si>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</si>
  <si>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</si>
  <si>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</si>
  <si>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</si>
  <si>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</si>
  <si>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</si>
  <si>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</si>
  <si>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</si>
  <si>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</si>
  <si>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</si>
  <si>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</si>
  <si>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</si>
  <si>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</si>
  <si>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</si>
  <si>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</si>
  <si>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</si>
  <si>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</si>
  <si>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</si>
  <si>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</si>
  <si>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</si>
  <si>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</si>
  <si>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</si>
  <si>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</si>
  <si>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</si>
  <si>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</si>
  <si>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</si>
  <si>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</si>
  <si>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</si>
  <si>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</si>
  <si>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</si>
  <si>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</si>
  <si>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</si>
  <si>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</si>
  <si>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</si>
  <si>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</si>
  <si>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</si>
  <si>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</si>
  <si>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</si>
  <si>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</si>
  <si>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</si>
  <si>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</si>
  <si>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</si>
  <si>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</si>
  <si>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</si>
  <si>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</si>
  <si>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</si>
  <si>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</si>
  <si>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</si>
  <si>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</si>
  <si>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</si>
  <si>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</si>
  <si>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</si>
  <si>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</si>
  <si>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</si>
  <si>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</si>
  <si>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</si>
  <si>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</si>
  <si>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</si>
  <si>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</si>
  <si>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</si>
  <si>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</si>
  <si>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</si>
  <si>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</si>
  <si>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</si>
  <si>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</si>
  <si>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</si>
  <si>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</si>
  <si>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</si>
  <si>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</si>
  <si>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</si>
  <si>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</si>
  <si>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</si>
  <si>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</si>
  <si>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</si>
  <si>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</si>
  <si>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</si>
  <si>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</si>
  <si>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</si>
  <si>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</si>
  <si>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</si>
  <si>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</si>
  <si>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</si>
  <si>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</si>
  <si>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</si>
  <si>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</si>
  <si>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</si>
  <si>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</si>
  <si>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</si>
  <si>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</si>
  <si>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</si>
  <si>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</si>
  <si>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</si>
  <si>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</si>
  <si>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</si>
  <si>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</si>
  <si>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</si>
  <si>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</si>
  <si>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</si>
  <si>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</si>
  <si>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</si>
  <si>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</si>
  <si>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</si>
  <si>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</si>
  <si>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</si>
  <si>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</si>
  <si>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</si>
  <si>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</si>
  <si>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</si>
  <si>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</si>
  <si>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</si>
  <si>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</si>
  <si>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</si>
  <si>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</si>
  <si>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</si>
  <si>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</si>
  <si>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</si>
  <si>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</si>
  <si>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</si>
  <si>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</si>
  <si>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</si>
  <si>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</si>
  <si>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</si>
  <si>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</si>
  <si>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</si>
  <si>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</si>
  <si>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</si>
  <si>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</si>
  <si>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</si>
  <si>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</si>
  <si>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</si>
  <si>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</si>
  <si>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</si>
  <si>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</si>
  <si>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</si>
  <si>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</si>
  <si>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</si>
  <si>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</si>
  <si>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</si>
  <si>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</si>
  <si>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</si>
  <si>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</si>
  <si>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</si>
  <si>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</si>
  <si>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</si>
  <si>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</si>
  <si>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</si>
  <si>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</si>
  <si>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</si>
  <si>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</si>
  <si>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</si>
  <si>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</si>
  <si>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</si>
  <si>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</si>
  <si>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</si>
  <si>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</si>
  <si>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</si>
  <si>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</si>
  <si>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</si>
  <si>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</si>
  <si>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</si>
  <si>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</si>
  <si>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</si>
  <si>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</si>
  <si>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</si>
  <si>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</si>
  <si>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</si>
  <si>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</si>
  <si>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</si>
  <si>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</si>
  <si>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</si>
  <si>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</si>
  <si>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</si>
  <si>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</si>
  <si>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</si>
  <si>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</si>
  <si>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</si>
  <si>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</si>
  <si>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</si>
  <si>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</si>
  <si>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</si>
  <si>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</si>
  <si>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</si>
  <si>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</si>
  <si>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</si>
  <si>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</si>
  <si>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</si>
  <si>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</si>
  <si>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</si>
  <si>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</si>
  <si>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</si>
  <si>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</si>
  <si>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</si>
  <si>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</si>
  <si>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</si>
  <si>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</si>
  <si>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</si>
  <si>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</si>
  <si>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</si>
  <si>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</si>
  <si>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</si>
  <si>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</si>
  <si>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</si>
  <si>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</si>
  <si>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</si>
  <si>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</si>
  <si>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</si>
  <si>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</si>
  <si>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</si>
  <si>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</si>
  <si>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</si>
  <si>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</si>
  <si>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</si>
  <si>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</si>
  <si>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</si>
  <si>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</si>
  <si>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</si>
  <si>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</si>
  <si>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</si>
  <si>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</si>
  <si>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</si>
  <si>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</si>
  <si>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</si>
  <si>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</si>
  <si>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</si>
  <si>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</si>
  <si>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</si>
  <si>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</si>
  <si>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</si>
  <si>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</si>
  <si>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</si>
  <si>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</si>
  <si>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</si>
  <si>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</si>
  <si>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</si>
  <si>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</si>
  <si>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</si>
  <si>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</si>
  <si>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</si>
  <si>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</si>
  <si>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</si>
  <si>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</si>
  <si>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</si>
  <si>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</si>
  <si>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</si>
  <si>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</si>
  <si>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</si>
  <si>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</si>
  <si>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</si>
  <si>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</si>
  <si>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</si>
  <si>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</si>
  <si>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</si>
  <si>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</si>
  <si>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</si>
  <si>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</si>
  <si>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</si>
  <si>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</si>
  <si>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</si>
  <si>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</si>
  <si>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</si>
  <si>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</si>
  <si>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</si>
  <si>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</si>
  <si>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</si>
  <si>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</si>
  <si>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</si>
  <si>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</si>
  <si>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</si>
  <si>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</si>
  <si>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</si>
  <si>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</si>
  <si>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</si>
  <si>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</si>
  <si>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</si>
  <si>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</si>
  <si>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</si>
  <si>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</si>
  <si>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</si>
  <si>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</si>
  <si>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</si>
  <si>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</si>
  <si>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</si>
  <si>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</si>
  <si>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</si>
  <si>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</si>
  <si>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</si>
  <si>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</si>
  <si>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</si>
  <si>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</si>
  <si>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</si>
  <si>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</si>
  <si>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</si>
  <si>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</si>
  <si>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</si>
  <si>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</si>
  <si>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</si>
  <si>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</si>
  <si>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</si>
  <si>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</si>
  <si>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</si>
  <si>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</si>
  <si>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</si>
  <si>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</si>
  <si>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</si>
  <si>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</si>
  <si>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</si>
  <si>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</si>
  <si>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</si>
  <si>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</si>
  <si>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</si>
  <si>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</si>
  <si>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</si>
  <si>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</si>
  <si>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</si>
  <si>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</si>
  <si>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</si>
  <si>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</si>
  <si>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</si>
  <si>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</si>
  <si>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</si>
  <si>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</si>
  <si>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</si>
  <si>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</si>
  <si>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</si>
  <si>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</si>
  <si>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</si>
  <si>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</si>
  <si>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</si>
  <si>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</si>
  <si>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</si>
  <si>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</si>
  <si>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</si>
  <si>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</si>
  <si>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</si>
  <si>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</si>
  <si>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</si>
  <si>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</si>
  <si>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</si>
  <si>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</si>
  <si>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</si>
  <si>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</si>
  <si>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</si>
  <si>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</si>
  <si>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</si>
  <si>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</si>
  <si>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</si>
  <si>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</si>
  <si>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</si>
  <si>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</si>
  <si>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</si>
  <si>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</si>
  <si>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</si>
  <si>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</si>
  <si>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</si>
  <si>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</si>
  <si>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</si>
  <si>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</si>
  <si>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</si>
  <si>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</si>
  <si>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</si>
  <si>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</si>
  <si>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</si>
  <si>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</si>
  <si>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</si>
  <si>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</si>
  <si>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</si>
  <si>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</si>
  <si>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</si>
  <si>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</si>
  <si>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</si>
  <si>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</si>
  <si>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</si>
  <si>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</si>
  <si>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</si>
  <si>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</si>
  <si>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</si>
  <si>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</si>
  <si>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</si>
  <si>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</si>
  <si>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</si>
  <si>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</si>
  <si>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</si>
  <si>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</si>
  <si>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</si>
  <si>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</si>
  <si>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</si>
  <si>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</si>
  <si>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</si>
  <si>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</si>
  <si>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</si>
  <si>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</si>
  <si>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</si>
  <si>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</si>
  <si>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</si>
  <si>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</si>
  <si>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</si>
  <si>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</si>
  <si>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</si>
  <si>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</si>
  <si>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</si>
  <si>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</si>
  <si>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</si>
  <si>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</si>
  <si>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</si>
  <si>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</si>
  <si>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</si>
  <si>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</si>
  <si>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</si>
  <si>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</si>
  <si>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</si>
  <si>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</si>
  <si>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</si>
  <si>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</si>
  <si>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</si>
  <si>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</si>
  <si>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</si>
  <si>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</si>
  <si>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</si>
  <si>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</si>
  <si>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</si>
  <si>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</si>
  <si>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</si>
  <si>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</si>
  <si>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</si>
  <si>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</si>
  <si>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</si>
  <si>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</si>
  <si>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</si>
  <si>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</si>
  <si>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</si>
  <si>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</si>
  <si>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</si>
  <si>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</si>
  <si>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</si>
  <si>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</si>
  <si>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</si>
  <si>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</si>
  <si>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</si>
  <si>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</si>
  <si>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</si>
  <si>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</si>
  <si>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</si>
  <si>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</si>
  <si>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</si>
  <si>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</si>
  <si>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</si>
  <si>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</si>
  <si>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</si>
  <si>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</si>
  <si>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</si>
  <si>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</si>
  <si>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</si>
  <si>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</si>
  <si>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</si>
  <si>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</si>
  <si>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</si>
  <si>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</si>
  <si>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</si>
  <si>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</si>
  <si>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</si>
  <si>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</si>
  <si>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</si>
  <si>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</si>
  <si>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</si>
  <si>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</si>
  <si>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</si>
  <si>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</si>
  <si>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</si>
  <si>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</si>
  <si>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</si>
  <si>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</si>
  <si>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</si>
  <si>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</si>
  <si>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</si>
  <si>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</si>
  <si>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</si>
  <si>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</si>
  <si>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</si>
  <si>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</si>
  <si>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</si>
  <si>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</si>
  <si>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</si>
  <si>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</si>
  <si>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</si>
  <si>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</si>
  <si>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</si>
  <si>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</si>
  <si>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</si>
  <si>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</si>
  <si>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</si>
  <si>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</si>
  <si>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</si>
  <si>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</si>
  <si>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</si>
  <si>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</si>
  <si>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</si>
  <si>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</si>
  <si>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</si>
  <si>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</si>
  <si>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</si>
  <si>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</si>
  <si>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</si>
  <si>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</si>
  <si>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</si>
  <si>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</si>
  <si>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</si>
  <si>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</si>
  <si>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</si>
  <si>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</si>
  <si>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</si>
  <si>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</si>
  <si>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</si>
  <si>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</si>
  <si>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</si>
  <si>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</si>
  <si>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</si>
  <si>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</si>
  <si>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</si>
  <si>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</si>
  <si>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</si>
  <si>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</si>
  <si>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</si>
  <si>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</si>
  <si>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</si>
  <si>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</si>
  <si>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</si>
  <si>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</si>
  <si>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</si>
  <si>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</si>
  <si>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</si>
  <si>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</si>
  <si>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</si>
  <si>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</si>
  <si>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</si>
  <si>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</si>
  <si>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</si>
  <si>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</si>
  <si>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</si>
  <si>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</si>
  <si>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</si>
  <si>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</si>
  <si>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</si>
  <si>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</si>
  <si>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</si>
  <si>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</si>
  <si>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</si>
  <si>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</si>
  <si>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</si>
  <si>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</si>
  <si>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</si>
  <si>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</si>
  <si>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</si>
  <si>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</si>
  <si>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</si>
  <si>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</si>
  <si>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</si>
  <si>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</si>
  <si>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</si>
  <si>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</si>
  <si>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</si>
  <si>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</si>
  <si>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</si>
  <si>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</si>
  <si>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</si>
  <si>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</si>
  <si>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</si>
  <si>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</si>
  <si>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</si>
  <si>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</si>
  <si>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</si>
  <si>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</si>
  <si>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</si>
  <si>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</si>
  <si>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</si>
  <si>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</si>
  <si>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</si>
  <si>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</si>
  <si>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</si>
  <si>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</si>
  <si>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</si>
  <si>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</si>
  <si>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</si>
  <si>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</si>
  <si>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</si>
  <si>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</si>
  <si>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</si>
  <si>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</si>
  <si>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</si>
  <si>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</si>
  <si>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</si>
  <si>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</si>
  <si>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</si>
  <si>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</si>
  <si>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</si>
  <si>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</si>
  <si>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</si>
  <si>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</si>
  <si>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</si>
  <si>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</si>
  <si>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</si>
  <si>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</si>
  <si>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</si>
  <si>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</si>
  <si>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</si>
  <si>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</si>
  <si>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</si>
  <si>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</si>
  <si>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</si>
  <si>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</si>
  <si>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</si>
  <si>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</si>
  <si>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</si>
  <si>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</si>
  <si>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</si>
  <si>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</si>
  <si>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</si>
  <si>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</si>
  <si>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</si>
  <si>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</si>
  <si>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</si>
  <si>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</si>
  <si>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</si>
  <si>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</si>
  <si>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</si>
  <si>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</si>
  <si>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</si>
  <si>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</si>
  <si>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</si>
  <si>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</si>
  <si>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</si>
  <si>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</si>
  <si>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</si>
  <si>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</si>
  <si>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</si>
  <si>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</si>
  <si>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</si>
  <si>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</si>
  <si>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</si>
  <si>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</si>
  <si>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</si>
  <si>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</si>
  <si>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</si>
  <si>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</si>
  <si>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</si>
  <si>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</si>
  <si>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</si>
  <si>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</si>
  <si>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</si>
  <si>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</si>
  <si>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</si>
  <si>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</si>
  <si>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</si>
  <si>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</si>
  <si>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</si>
  <si>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</si>
  <si>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</si>
  <si>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</si>
  <si>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</si>
  <si>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</si>
  <si>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</si>
  <si>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</si>
  <si>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</si>
  <si>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</si>
  <si>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</si>
  <si>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</si>
  <si>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</si>
  <si>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</si>
  <si>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</si>
  <si>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</si>
  <si>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</si>
  <si>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</si>
  <si>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</si>
  <si>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</si>
  <si>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</si>
  <si>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</si>
  <si>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</si>
  <si>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</si>
  <si>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</si>
  <si>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</si>
  <si>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</si>
  <si>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</si>
  <si>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</si>
  <si>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</si>
  <si>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</si>
  <si>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</si>
  <si>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</si>
  <si>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</si>
  <si>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</si>
  <si>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</si>
  <si>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</si>
  <si>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</si>
  <si>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</si>
  <si>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</si>
  <si>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</si>
  <si>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</si>
  <si>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</si>
  <si>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</si>
  <si>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</si>
  <si>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</si>
  <si>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</si>
  <si>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</si>
  <si>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</si>
  <si>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</si>
  <si>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</si>
  <si>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</si>
  <si>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</si>
  <si>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</si>
  <si>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</si>
  <si>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</si>
  <si>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</si>
  <si>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</si>
  <si>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</si>
  <si>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</si>
  <si>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</si>
  <si>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</si>
  <si>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</si>
  <si>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</si>
  <si>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</si>
  <si>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</si>
  <si>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</si>
  <si>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</si>
  <si>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</si>
  <si>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</si>
  <si>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</si>
  <si>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</si>
  <si>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</si>
  <si>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</si>
  <si>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</si>
  <si>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</si>
  <si>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</si>
  <si>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</si>
  <si>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</si>
  <si>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</si>
  <si>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</si>
  <si>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</si>
  <si>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</si>
  <si>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</si>
  <si>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</si>
  <si>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</si>
  <si>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</si>
  <si>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</si>
  <si>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</si>
  <si>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</si>
  <si>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</si>
  <si>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</si>
  <si>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</si>
  <si>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</si>
  <si>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</si>
  <si>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</si>
  <si>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</si>
  <si>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</si>
  <si>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</si>
  <si>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</si>
  <si>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</si>
  <si>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</si>
  <si>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</si>
  <si>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</si>
  <si>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</si>
  <si>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</si>
  <si>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</si>
  <si>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</si>
  <si>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</si>
  <si>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</si>
  <si>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</si>
  <si>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</si>
  <si>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</si>
  <si>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</si>
  <si>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</si>
  <si>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</si>
  <si>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</si>
  <si>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</si>
  <si>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</si>
  <si>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</si>
  <si>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</si>
  <si>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</si>
  <si>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</si>
  <si>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</si>
  <si>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</si>
  <si>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</si>
  <si>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</si>
  <si>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</si>
  <si>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</si>
  <si>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</si>
  <si>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</si>
  <si>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</si>
  <si>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</si>
  <si>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</si>
  <si>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</si>
  <si>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</si>
  <si>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</si>
  <si>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</si>
  <si>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</si>
  <si>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</si>
  <si>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</si>
  <si>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</si>
  <si>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</si>
  <si>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</si>
  <si>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</si>
  <si>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</si>
  <si>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</si>
  <si>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</si>
  <si>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</si>
  <si>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</si>
  <si>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</si>
  <si>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</si>
  <si>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</si>
  <si>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</si>
  <si>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</si>
  <si>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</si>
  <si>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</si>
  <si>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</si>
  <si>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</si>
  <si>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</si>
  <si>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</si>
  <si>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</si>
  <si>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</si>
  <si>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</si>
  <si>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</si>
  <si>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</si>
  <si>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</si>
  <si>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</si>
  <si>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</si>
  <si>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</si>
  <si>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</si>
  <si>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</si>
  <si>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</si>
  <si>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</si>
  <si>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</si>
  <si>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</si>
  <si>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</si>
  <si>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</si>
  <si>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</si>
  <si>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</si>
  <si>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</si>
  <si>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</si>
  <si>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</si>
  <si>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</si>
  <si>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</si>
  <si>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</si>
  <si>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</si>
  <si>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</si>
  <si>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</si>
  <si>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</si>
  <si>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</si>
  <si>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</si>
  <si>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</si>
  <si>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</si>
  <si>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</si>
  <si>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</si>
  <si>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</si>
  <si>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</si>
  <si>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</si>
  <si>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</si>
  <si>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</si>
  <si>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</si>
  <si>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</si>
  <si>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</si>
  <si>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</si>
  <si>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</si>
  <si>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</si>
  <si>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</si>
  <si>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</si>
  <si>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</si>
  <si>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</si>
  <si>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</si>
  <si>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</si>
  <si>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</si>
  <si>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</si>
  <si>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</si>
  <si>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</si>
  <si>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</si>
  <si>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</si>
  <si>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</si>
  <si>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</si>
  <si>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</si>
  <si>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</si>
  <si>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</si>
  <si>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</si>
  <si>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</si>
  <si>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</si>
  <si>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</si>
  <si>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</si>
  <si>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</si>
  <si>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</si>
  <si>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</si>
  <si>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</si>
  <si>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</si>
  <si>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</si>
  <si>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</si>
  <si>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</si>
  <si>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</si>
  <si>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</si>
  <si>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</si>
  <si>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</si>
  <si>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</si>
  <si>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</si>
  <si>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</si>
  <si>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</si>
  <si>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</si>
  <si>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</si>
  <si>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</si>
  <si>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</si>
  <si>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</si>
  <si>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</si>
  <si>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</si>
  <si>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</si>
  <si>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</si>
  <si>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</si>
  <si>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</si>
  <si>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</si>
  <si>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</si>
  <si>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</si>
  <si>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</si>
  <si>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</si>
  <si>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</si>
  <si>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</si>
  <si>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</si>
  <si>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</si>
  <si>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</si>
  <si>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</si>
  <si>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</si>
  <si>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</si>
  <si>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</si>
  <si>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</si>
  <si>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</si>
  <si>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</si>
  <si>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</si>
  <si>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</si>
  <si>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</si>
  <si>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</si>
  <si>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</si>
  <si>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</si>
  <si>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</si>
  <si>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</si>
  <si>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</si>
  <si>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</si>
  <si>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</si>
  <si>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</si>
  <si>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</si>
  <si>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</si>
  <si>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</si>
  <si>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</si>
  <si>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</si>
  <si>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</si>
  <si>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</si>
  <si>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</si>
  <si>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</si>
  <si>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</si>
  <si>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</si>
  <si>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</si>
  <si>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</si>
  <si>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</si>
  <si>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</si>
  <si>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</si>
  <si>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</si>
  <si>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</si>
  <si>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</si>
  <si>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</si>
  <si>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</si>
  <si>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</si>
  <si>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</si>
  <si>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</si>
  <si>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</si>
  <si>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</si>
  <si>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</si>
  <si>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</si>
  <si>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</si>
  <si>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</si>
  <si>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</si>
  <si>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</si>
  <si>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</si>
  <si>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</si>
  <si>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</si>
  <si>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</si>
  <si>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</si>
  <si>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</si>
  <si>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</si>
  <si>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</si>
  <si>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</si>
  <si>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</si>
  <si>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</si>
  <si>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</si>
  <si>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</si>
  <si>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</si>
  <si>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</si>
  <si>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</si>
  <si>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</si>
  <si>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</si>
  <si>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</si>
  <si>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</si>
  <si>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</si>
  <si>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</si>
  <si>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</si>
  <si>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</si>
  <si>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</si>
  <si>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</si>
  <si>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</si>
  <si>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</si>
  <si>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</si>
  <si>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</si>
  <si>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</si>
  <si>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</si>
  <si>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</si>
  <si>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</si>
  <si>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</si>
  <si>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</si>
  <si>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</si>
  <si>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</si>
  <si>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</si>
  <si>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</si>
  <si>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</si>
  <si>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</si>
  <si>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</si>
  <si>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</si>
  <si>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</si>
  <si>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</si>
  <si>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</si>
  <si>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</si>
  <si>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</si>
  <si>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</si>
  <si>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</si>
  <si>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</si>
  <si>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</si>
  <si>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</si>
  <si>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</si>
  <si>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</si>
  <si>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</si>
  <si>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</si>
  <si>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</si>
  <si>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</si>
  <si>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</si>
  <si>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</si>
  <si>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</si>
  <si>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</si>
  <si>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</si>
  <si>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</si>
  <si>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</si>
  <si>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</si>
  <si>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</si>
  <si>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</si>
  <si>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</si>
  <si>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</si>
  <si>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</si>
  <si>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</si>
  <si>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</si>
  <si>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</si>
  <si>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</si>
  <si>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</si>
  <si>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</si>
  <si>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</si>
  <si>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</si>
  <si>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</si>
  <si>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</si>
  <si>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</si>
  <si>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</si>
  <si>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</si>
  <si>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</si>
  <si>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</si>
  <si>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</si>
  <si>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</si>
  <si>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</si>
  <si>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</si>
  <si>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</si>
  <si>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</si>
  <si>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</si>
  <si>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</si>
  <si>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</si>
  <si>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</si>
  <si>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</si>
  <si>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</si>
  <si>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</si>
  <si>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</si>
  <si>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</si>
  <si>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</si>
  <si>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</si>
  <si>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</si>
  <si>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</si>
  <si>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</si>
  <si>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</si>
  <si>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</si>
  <si>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</si>
  <si>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</si>
  <si>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</si>
  <si>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</si>
  <si>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</si>
  <si>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</si>
  <si>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</si>
  <si>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</si>
  <si>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</si>
  <si>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</si>
  <si>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</si>
  <si>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</si>
  <si>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</si>
  <si>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</si>
  <si>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</si>
  <si>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</si>
  <si>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</si>
  <si>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</si>
  <si>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</si>
  <si>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</si>
  <si>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</si>
  <si>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</si>
  <si>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</si>
  <si>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</si>
  <si>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</si>
  <si>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</si>
  <si>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</si>
  <si>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</si>
  <si>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</si>
  <si>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</si>
  <si>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</si>
  <si>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</si>
  <si>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</si>
  <si>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</si>
  <si>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</si>
  <si>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</si>
  <si>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</si>
  <si>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</si>
  <si>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</si>
  <si>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</si>
  <si>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</si>
  <si>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</si>
  <si>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</si>
  <si>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</si>
  <si>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</si>
  <si>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</si>
  <si>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</si>
  <si>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</si>
  <si>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</si>
  <si>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</si>
  <si>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</si>
  <si>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</si>
  <si>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</si>
  <si>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</si>
  <si>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</si>
  <si>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</si>
  <si>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</si>
  <si>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</si>
  <si>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</si>
  <si>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</si>
  <si>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</si>
  <si>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</si>
  <si>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</si>
  <si>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</si>
  <si>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</si>
  <si>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</si>
  <si>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</si>
  <si>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</si>
  <si>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</si>
  <si>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</si>
  <si>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</si>
  <si>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</si>
  <si>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</si>
  <si>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</si>
  <si>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</si>
  <si>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</si>
  <si>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</si>
  <si>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</si>
  <si>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</si>
  <si>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</si>
  <si>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</si>
  <si>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</si>
  <si>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</si>
  <si>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</si>
  <si>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</si>
  <si>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</si>
  <si>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</si>
  <si>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</si>
  <si>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</si>
  <si>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</si>
  <si>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</si>
  <si>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</si>
  <si>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</si>
  <si>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</si>
  <si>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</si>
  <si>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</si>
  <si>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</si>
  <si>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</si>
  <si>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</si>
  <si>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</si>
  <si>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</si>
  <si>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</si>
  <si>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</si>
  <si>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</si>
  <si>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</si>
  <si>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</si>
  <si>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</si>
  <si>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</si>
  <si>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</si>
  <si>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</si>
  <si>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</si>
  <si>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</si>
  <si>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</si>
  <si>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</si>
  <si>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</si>
  <si>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</si>
  <si>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</si>
  <si>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</si>
  <si>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</si>
  <si>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</si>
  <si>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</si>
  <si>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</si>
  <si>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</si>
  <si>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</si>
  <si>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</si>
  <si>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</si>
  <si>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</si>
  <si>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</si>
  <si>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</si>
  <si>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</si>
  <si>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</si>
  <si>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</si>
  <si>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</si>
  <si>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</si>
  <si>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</si>
  <si>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</si>
  <si>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</si>
  <si>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</si>
  <si>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</si>
  <si>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</si>
  <si>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</si>
  <si>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</si>
  <si>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</si>
  <si>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</si>
  <si>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</si>
  <si>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</si>
  <si>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</si>
  <si>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</si>
  <si>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</si>
  <si>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</si>
  <si>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</si>
  <si>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</si>
  <si>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</si>
  <si>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</si>
  <si>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</si>
  <si>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</si>
  <si>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</si>
  <si>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</si>
  <si>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</si>
  <si>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</si>
  <si>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</si>
  <si>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</si>
  <si>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</si>
  <si>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</si>
  <si>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</si>
  <si>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</si>
  <si>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</si>
  <si>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</si>
  <si>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</si>
  <si>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</si>
  <si>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</si>
  <si>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</si>
  <si>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</si>
  <si>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</si>
  <si>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</si>
  <si>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</si>
  <si>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</si>
  <si>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</si>
  <si>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</si>
  <si>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</si>
  <si>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</si>
  <si>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</si>
  <si>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</si>
  <si>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</si>
  <si>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</si>
  <si>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</si>
  <si>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</si>
  <si>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</si>
  <si>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</si>
  <si>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</si>
  <si>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</si>
  <si>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</si>
  <si>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</si>
  <si>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</si>
  <si>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</si>
  <si>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</si>
  <si>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</si>
  <si>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</si>
  <si>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</si>
  <si>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</si>
  <si>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</si>
  <si>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</si>
  <si>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</si>
  <si>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</si>
  <si>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</si>
  <si>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</si>
  <si>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</si>
  <si>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</si>
  <si>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</si>
  <si>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</si>
  <si>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</si>
  <si>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</si>
  <si>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</si>
  <si>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</si>
  <si>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</si>
  <si>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</si>
  <si>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</si>
  <si>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</si>
  <si>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</si>
  <si>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</si>
  <si>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</si>
  <si>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</si>
  <si>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</si>
  <si>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</si>
  <si>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</si>
  <si>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</si>
  <si>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</si>
  <si>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</si>
  <si>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</si>
  <si>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</si>
  <si>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</si>
  <si>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</si>
  <si>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</si>
  <si>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</si>
  <si>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</si>
  <si>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</si>
  <si>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</si>
  <si>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</si>
  <si>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</si>
  <si>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</si>
  <si>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</si>
  <si>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</si>
  <si>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</si>
  <si>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</si>
  <si>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</si>
  <si>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</si>
  <si>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</si>
  <si>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</si>
  <si>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</si>
  <si>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</si>
  <si>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</si>
  <si>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</si>
  <si>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</si>
  <si>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</si>
  <si>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</si>
  <si>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</si>
  <si>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</si>
  <si>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</si>
  <si>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</si>
  <si>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</si>
  <si>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</si>
  <si>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</si>
  <si>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</si>
  <si>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</si>
  <si>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</si>
  <si>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</si>
  <si>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</si>
  <si>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</si>
  <si>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</si>
  <si>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</si>
  <si>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</si>
  <si>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</si>
  <si>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</si>
  <si>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</si>
  <si>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</si>
  <si>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</si>
  <si>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</si>
  <si>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</si>
  <si>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</si>
  <si>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</si>
  <si>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</si>
  <si>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</si>
  <si>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</si>
  <si>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</si>
  <si>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</si>
  <si>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</si>
  <si>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</si>
  <si>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</si>
  <si>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</si>
  <si>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</si>
  <si>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</si>
  <si>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</si>
  <si>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</si>
  <si>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</si>
  <si>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</si>
  <si>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</si>
  <si>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</si>
  <si>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</si>
  <si>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</si>
  <si>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</si>
  <si>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</si>
  <si>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</si>
  <si>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</si>
  <si>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</si>
  <si>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</si>
  <si>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</si>
  <si>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</si>
  <si>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</si>
  <si>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</si>
  <si>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</si>
  <si>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</si>
  <si>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</si>
  <si>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</si>
  <si>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</si>
  <si>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</si>
  <si>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</si>
  <si>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</si>
  <si>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</si>
  <si>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</si>
  <si>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</si>
  <si>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</si>
  <si>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</si>
  <si>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</si>
  <si>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</si>
  <si>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</si>
  <si>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</si>
  <si>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</si>
  <si>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</si>
  <si>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</si>
  <si>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</si>
  <si>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</si>
  <si>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</si>
  <si>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</si>
  <si>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</si>
  <si>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</si>
  <si>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</si>
  <si>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</si>
  <si>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</si>
  <si>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</si>
  <si>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</si>
  <si>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</si>
  <si>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</si>
  <si>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</si>
  <si>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</si>
  <si>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</si>
  <si>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</si>
  <si>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</si>
  <si>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</si>
  <si>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</si>
  <si>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</si>
  <si>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</si>
  <si>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</si>
  <si>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</si>
  <si>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</si>
  <si>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</si>
  <si>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</si>
  <si>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</si>
  <si>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</si>
  <si>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</si>
  <si>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</si>
  <si>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</si>
  <si>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</si>
  <si>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</si>
  <si>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</si>
  <si>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</si>
  <si>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</si>
  <si>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</si>
  <si>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</si>
  <si>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</si>
  <si>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</si>
  <si>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</si>
  <si>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</si>
  <si>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</si>
  <si>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</si>
  <si>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</si>
  <si>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</si>
  <si>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</si>
  <si>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</si>
  <si>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</si>
  <si>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</si>
  <si>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</si>
  <si>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</si>
  <si>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</si>
  <si>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</si>
  <si>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</si>
  <si>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</si>
  <si>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</si>
  <si>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</si>
  <si>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</si>
  <si>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</si>
  <si>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</si>
  <si>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</si>
  <si>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</si>
  <si>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</si>
  <si>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</si>
  <si>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</si>
  <si>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</si>
  <si>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</si>
  <si>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</si>
  <si>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</si>
  <si>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</si>
  <si>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</si>
  <si>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</si>
  <si>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</si>
  <si>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</si>
  <si>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</si>
  <si>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</si>
  <si>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</si>
  <si>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</si>
  <si>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</si>
  <si>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</si>
  <si>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</si>
  <si>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</si>
  <si>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</si>
  <si>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</si>
  <si>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</si>
  <si>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</si>
  <si>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</si>
  <si>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</si>
  <si>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</si>
  <si>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</si>
  <si>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</si>
  <si>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</si>
  <si>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</si>
  <si>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</si>
  <si>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</si>
  <si>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</si>
  <si>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</si>
  <si>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</si>
  <si>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</si>
  <si>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</si>
  <si>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</si>
  <si>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</si>
  <si>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</si>
  <si>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</si>
  <si>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</si>
  <si>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</si>
  <si>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</si>
  <si>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</si>
  <si>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</si>
  <si>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</si>
  <si>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</si>
  <si>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</si>
  <si>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</si>
  <si>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</si>
  <si>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</si>
  <si>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</si>
  <si>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</si>
  <si>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</si>
  <si>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</si>
  <si>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</si>
  <si>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</si>
  <si>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</si>
  <si>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</si>
  <si>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</si>
  <si>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</si>
  <si>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</si>
  <si>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</si>
  <si>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</si>
  <si>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</si>
  <si>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</si>
  <si>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</si>
  <si>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</si>
  <si>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</si>
  <si>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</si>
  <si>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</si>
  <si>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</si>
  <si>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</si>
  <si>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</si>
  <si>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</si>
  <si>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</si>
  <si>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</si>
  <si>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</si>
  <si>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</si>
  <si>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</si>
  <si>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</si>
  <si>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</si>
  <si>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</si>
  <si>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</si>
  <si>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</si>
  <si>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</si>
  <si>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</si>
  <si>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</si>
  <si>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</si>
  <si>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</si>
  <si>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</si>
  <si>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</si>
  <si>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</si>
  <si>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</si>
  <si>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</si>
  <si>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</si>
  <si>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</si>
  <si>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</si>
  <si>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</si>
  <si>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</si>
  <si>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</si>
  <si>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</si>
  <si>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</si>
  <si>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</si>
  <si>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</si>
  <si>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</si>
  <si>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</si>
  <si>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</si>
  <si>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</si>
  <si>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</si>
  <si>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</si>
  <si>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</si>
  <si>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</si>
  <si>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</si>
  <si>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</si>
  <si>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</si>
  <si>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</si>
  <si>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</si>
  <si>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</si>
  <si>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</si>
  <si>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</si>
  <si>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</si>
  <si>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</si>
  <si>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</si>
  <si>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</si>
  <si>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</si>
  <si>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</si>
  <si>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</si>
  <si>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</si>
  <si>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</si>
  <si>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</si>
  <si>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</si>
  <si>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</si>
  <si>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</si>
  <si>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</si>
  <si>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</si>
  <si>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</si>
  <si>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</si>
  <si>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</si>
  <si>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</si>
  <si>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</si>
  <si>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</si>
  <si>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</si>
  <si>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</si>
  <si>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</si>
  <si>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</si>
  <si>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</si>
  <si>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</si>
  <si>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</si>
  <si>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</si>
  <si>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</si>
  <si>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</si>
  <si>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</si>
  <si>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</si>
  <si>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</si>
  <si>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</si>
  <si>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</si>
  <si>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</si>
  <si>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</si>
  <si>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</si>
  <si>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</si>
  <si>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</si>
  <si>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</si>
  <si>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</si>
  <si>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</si>
  <si>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</si>
  <si>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</si>
  <si>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</si>
  <si>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</si>
  <si>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</si>
  <si>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</si>
  <si>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</si>
  <si>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</si>
  <si>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</si>
  <si>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</si>
  <si>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</si>
  <si>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</si>
  <si>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</si>
  <si>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</si>
  <si>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</si>
  <si>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</si>
  <si>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</si>
  <si>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</si>
  <si>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</si>
  <si>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</si>
  <si>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</si>
  <si>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</si>
  <si>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</si>
  <si>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</si>
  <si>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</si>
  <si>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</si>
  <si>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</si>
  <si>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</si>
  <si>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</si>
  <si>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</si>
  <si>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</si>
  <si>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</si>
  <si>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</si>
  <si>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</si>
  <si>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</si>
  <si>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</si>
  <si>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</si>
  <si>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</si>
  <si>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</si>
  <si>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</si>
  <si>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</si>
  <si>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</si>
  <si>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</si>
  <si>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</si>
  <si>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</si>
  <si>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</si>
  <si>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</si>
  <si>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</si>
  <si>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</si>
  <si>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</si>
  <si>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</si>
  <si>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</si>
  <si>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</si>
  <si>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</si>
  <si>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</si>
  <si>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</si>
  <si>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</si>
  <si>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</si>
  <si>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</si>
  <si>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</si>
  <si>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</si>
  <si>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</si>
  <si>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</si>
  <si>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</si>
  <si>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</si>
  <si>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</si>
  <si>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</si>
  <si>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</si>
  <si>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</si>
  <si>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</si>
  <si>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</si>
  <si>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</si>
  <si>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</si>
  <si>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</si>
  <si>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</si>
  <si>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</si>
  <si>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</si>
  <si>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</si>
  <si>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</si>
  <si>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</si>
  <si>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</si>
  <si>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</si>
  <si>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</si>
  <si>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</si>
  <si>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</si>
  <si>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</si>
  <si>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</si>
  <si>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</si>
  <si>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</si>
  <si>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</si>
  <si>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</si>
  <si>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</si>
  <si>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</si>
  <si>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</si>
  <si>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</si>
  <si>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</si>
  <si>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</si>
  <si>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</si>
  <si>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</si>
  <si>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</si>
  <si>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</si>
  <si>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</si>
  <si>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</si>
  <si>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</si>
  <si>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</si>
  <si>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</si>
  <si>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</si>
  <si>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</si>
  <si>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</si>
  <si>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</si>
  <si>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</si>
  <si>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</si>
  <si>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</si>
  <si>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</si>
  <si>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</si>
  <si>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</si>
  <si>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</si>
  <si>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</si>
  <si>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</si>
  <si>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</si>
  <si>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</si>
  <si>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</si>
  <si>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</si>
  <si>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</si>
  <si>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</si>
  <si>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</si>
  <si>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</si>
  <si>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</si>
  <si>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</si>
  <si>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</si>
  <si>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</si>
  <si>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</si>
  <si>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</si>
  <si>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</si>
  <si>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</si>
  <si>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</si>
  <si>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</si>
  <si>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</si>
  <si>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</si>
  <si>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</si>
  <si>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</si>
  <si>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</si>
  <si>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</si>
  <si>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</si>
  <si>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</si>
  <si>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</si>
  <si>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</si>
  <si>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</si>
  <si>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</si>
  <si>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</si>
  <si>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</si>
  <si>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</si>
  <si>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</si>
  <si>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</si>
  <si>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</si>
  <si>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</si>
  <si>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</si>
  <si>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</si>
  <si>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</si>
  <si>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</si>
  <si>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</si>
  <si>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</si>
  <si>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</si>
  <si>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</si>
  <si>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</si>
  <si>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</si>
  <si>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</si>
  <si>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</si>
  <si>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</si>
  <si>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</si>
  <si>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</si>
  <si>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</si>
  <si>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</si>
  <si>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</si>
  <si>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</si>
  <si>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</si>
  <si>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</si>
  <si>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</si>
  <si>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</si>
  <si>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</si>
  <si>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</si>
  <si>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</si>
  <si>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</si>
  <si>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</si>
  <si>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</si>
  <si>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</si>
  <si>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</si>
  <si>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</si>
  <si>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</si>
  <si>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</si>
  <si>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</si>
  <si>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</si>
  <si>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</si>
  <si>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</si>
  <si>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</si>
  <si>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</si>
  <si>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</si>
  <si>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</si>
  <si>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</si>
  <si>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</si>
  <si>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</si>
  <si>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</si>
  <si>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</si>
  <si>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</si>
  <si>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</si>
  <si>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</si>
  <si>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</si>
  <si>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</si>
  <si>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</si>
  <si>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</si>
  <si>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</si>
  <si>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</si>
  <si>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</si>
  <si>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</si>
  <si>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</si>
  <si>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</si>
  <si>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</si>
  <si>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</si>
  <si>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</si>
  <si>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</si>
  <si>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</si>
  <si>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</si>
  <si>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</si>
  <si>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</si>
  <si>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</si>
  <si>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</si>
  <si>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</si>
  <si>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</si>
  <si>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</si>
  <si>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</si>
  <si>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</si>
  <si>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</si>
  <si>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</si>
  <si>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</si>
  <si>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</si>
  <si>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</si>
  <si>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</si>
  <si>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</si>
  <si>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</si>
  <si>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</si>
  <si>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</si>
  <si>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</si>
  <si>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</si>
  <si>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</si>
  <si>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</si>
  <si>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</si>
  <si>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</si>
  <si>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</si>
  <si>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</si>
  <si>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</si>
  <si>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</si>
  <si>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</si>
  <si>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</si>
  <si>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</si>
  <si>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</si>
  <si>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</si>
  <si>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</si>
  <si>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</si>
  <si>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</si>
  <si>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</si>
  <si>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</si>
  <si>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</si>
  <si>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</si>
  <si>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</si>
  <si>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</si>
  <si>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</si>
  <si>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</si>
  <si>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</si>
  <si>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</si>
  <si>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</si>
  <si>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</si>
  <si>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</si>
  <si>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</si>
  <si>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</si>
  <si>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</si>
  <si>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</si>
  <si>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</si>
  <si>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</si>
  <si>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</si>
  <si>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</si>
  <si>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</si>
  <si>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</si>
  <si>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</si>
  <si>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</si>
  <si>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</si>
  <si>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</si>
  <si>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</si>
  <si>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</si>
  <si>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</si>
  <si>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</si>
  <si>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</si>
  <si>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</si>
  <si>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</si>
  <si>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</si>
  <si>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</si>
  <si>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</si>
  <si>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</si>
  <si>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</si>
  <si>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</si>
  <si>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</si>
  <si>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</si>
  <si>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</si>
  <si>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</si>
  <si>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</si>
  <si>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</si>
  <si>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</si>
  <si>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</si>
  <si>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</si>
  <si>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</si>
  <si>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</si>
  <si>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</si>
  <si>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</si>
  <si>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</si>
  <si>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</si>
  <si>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</si>
  <si>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</si>
  <si>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</si>
  <si>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</si>
  <si>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</si>
  <si>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</si>
  <si>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</si>
  <si>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</si>
  <si>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</si>
  <si>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</si>
  <si>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</si>
  <si>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</si>
  <si>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</si>
  <si>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</si>
  <si>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</si>
  <si>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</si>
  <si>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</si>
  <si>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</si>
  <si>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</si>
  <si>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</si>
  <si>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</si>
  <si>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</si>
  <si>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</si>
  <si>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</si>
  <si>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</si>
  <si>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</si>
  <si>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</si>
  <si>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</si>
  <si>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</si>
  <si>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</si>
  <si>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</si>
  <si>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</si>
  <si>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</si>
  <si>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</si>
  <si>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</si>
  <si>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</si>
  <si>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</si>
  <si>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</si>
  <si>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</si>
  <si>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</si>
  <si>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</si>
  <si>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</si>
  <si>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</si>
  <si>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</si>
  <si>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</si>
  <si>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</si>
  <si>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</si>
  <si>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</si>
  <si>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</si>
  <si>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</si>
  <si>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</si>
  <si>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</si>
  <si>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</si>
  <si>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</si>
  <si>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</si>
  <si>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</si>
  <si>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</si>
  <si>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</si>
  <si>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</si>
  <si>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</si>
  <si>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</si>
  <si>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</si>
  <si>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</si>
  <si>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</si>
  <si>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</si>
  <si>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</si>
  <si>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</si>
  <si>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</si>
  <si>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</si>
  <si>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</si>
  <si>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</si>
  <si>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</si>
  <si>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</si>
  <si>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</si>
  <si>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</si>
  <si>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</si>
  <si>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</si>
  <si>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</si>
  <si>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</si>
  <si>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</si>
  <si>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</si>
  <si>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</si>
  <si>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</si>
  <si>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</si>
  <si>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</si>
  <si>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</si>
  <si>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</si>
  <si>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</si>
  <si>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</si>
  <si>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</si>
  <si>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</si>
  <si>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</si>
  <si>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</si>
  <si>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</si>
  <si>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</si>
  <si>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</si>
  <si>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</si>
  <si>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</si>
  <si>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</si>
  <si>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</si>
  <si>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</si>
  <si>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</si>
  <si>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</si>
  <si>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</si>
  <si>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</si>
  <si>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</si>
  <si>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</si>
  <si>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</si>
  <si>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</si>
  <si>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</si>
  <si>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</si>
  <si>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</si>
  <si>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</si>
  <si>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</si>
  <si>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</si>
  <si>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</si>
  <si>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</si>
  <si>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</si>
  <si>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</si>
  <si>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</si>
  <si>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</si>
  <si>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</si>
  <si>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</si>
  <si>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</si>
  <si>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</si>
  <si>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</si>
  <si>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</si>
  <si>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</si>
  <si>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</si>
  <si>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</si>
  <si>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</si>
  <si>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</si>
  <si>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</si>
  <si>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</si>
  <si>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</si>
  <si>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</si>
  <si>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</si>
  <si>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</si>
  <si>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</si>
  <si>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</si>
  <si>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</si>
  <si>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</si>
  <si>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</si>
  <si>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</si>
  <si>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</si>
  <si>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</si>
  <si>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</si>
  <si>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</si>
  <si>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</si>
  <si>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</si>
  <si>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</si>
  <si>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</si>
  <si>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</si>
  <si>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</si>
  <si>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</si>
  <si>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</si>
  <si>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</si>
  <si>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</si>
  <si>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</si>
  <si>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</si>
  <si>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</si>
  <si>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</si>
  <si>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</si>
  <si>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</si>
  <si>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</si>
  <si>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</si>
  <si>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</si>
  <si>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</si>
  <si>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</si>
  <si>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</si>
  <si>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</si>
  <si>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</si>
  <si>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</si>
  <si>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</si>
  <si>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</si>
  <si>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</si>
  <si>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</si>
  <si>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</si>
  <si>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</si>
  <si>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</si>
  <si>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</si>
  <si>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</si>
  <si>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</si>
  <si>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</si>
  <si>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</si>
  <si>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</si>
  <si>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</si>
  <si>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</si>
  <si>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</si>
  <si>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</si>
  <si>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</si>
  <si>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</si>
  <si>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</si>
  <si>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</si>
  <si>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</si>
  <si>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</si>
  <si>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</si>
  <si>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</si>
  <si>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</si>
  <si>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</si>
  <si>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</si>
  <si>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</si>
  <si>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</si>
  <si>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</si>
  <si>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</si>
  <si>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</si>
  <si>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</si>
  <si>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</si>
  <si>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</si>
  <si>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</si>
  <si>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</si>
  <si>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</si>
  <si>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</si>
  <si>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</si>
  <si>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</si>
  <si>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</si>
  <si>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</si>
  <si>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</si>
  <si>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</si>
  <si>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</si>
  <si>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</si>
  <si>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</si>
  <si>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</si>
  <si>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</si>
  <si>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</si>
  <si>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</si>
  <si>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</si>
  <si>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</si>
  <si>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</si>
  <si>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</si>
  <si>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</si>
  <si>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</si>
  <si>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</si>
  <si>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</si>
  <si>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</si>
  <si>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</si>
  <si>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</si>
  <si>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</si>
  <si>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</si>
  <si>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</si>
  <si>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</si>
  <si>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</si>
  <si>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</si>
  <si>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</si>
  <si>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</si>
  <si>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</si>
  <si>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</si>
  <si>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</si>
  <si>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</si>
  <si>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</si>
  <si>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</si>
  <si>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</si>
  <si>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</si>
  <si>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</si>
  <si>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</si>
  <si>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</si>
  <si>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</si>
  <si>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</si>
  <si>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</si>
  <si>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</si>
  <si>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</si>
  <si>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</si>
  <si>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</si>
  <si>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</si>
  <si>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</si>
  <si>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</si>
  <si>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</si>
  <si>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</si>
  <si>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</si>
  <si>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</si>
  <si>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</si>
  <si>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</si>
  <si>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</si>
  <si>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</si>
  <si>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</si>
  <si>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</si>
  <si>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</si>
  <si>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</si>
  <si>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</si>
  <si>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</si>
  <si>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</si>
  <si>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</si>
  <si>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</si>
  <si>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</si>
  <si>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</si>
  <si>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</si>
  <si>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</si>
  <si>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</si>
  <si>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</si>
  <si>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</si>
  <si>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</si>
  <si>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</si>
  <si>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</si>
  <si>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</si>
  <si>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</si>
  <si>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</si>
  <si>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</si>
  <si>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</si>
  <si>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</si>
  <si>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</si>
  <si>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</si>
  <si>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</si>
  <si>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</si>
  <si>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</si>
  <si>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</si>
  <si>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</si>
  <si>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</si>
  <si>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</si>
  <si>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</si>
  <si>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</si>
  <si>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</si>
  <si>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</si>
  <si>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</si>
  <si>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</si>
  <si>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</si>
  <si>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</si>
  <si>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</si>
  <si>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</si>
  <si>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</si>
  <si>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</si>
  <si>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</si>
  <si>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</si>
  <si>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</si>
  <si>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</si>
  <si>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</si>
  <si>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</si>
  <si>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</si>
  <si>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</si>
  <si>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</si>
  <si>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</si>
  <si>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</si>
  <si>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</si>
  <si>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</si>
  <si>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</si>
  <si>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</si>
  <si>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</si>
  <si>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</si>
  <si>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</si>
  <si>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</si>
  <si>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</si>
  <si>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</si>
  <si>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</si>
  <si>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</si>
  <si>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</si>
  <si>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</si>
  <si>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</si>
  <si>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</si>
  <si>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</si>
  <si>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</si>
  <si>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</si>
  <si>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</si>
  <si>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</si>
  <si>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</si>
  <si>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</si>
  <si>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</si>
  <si>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</si>
  <si>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</si>
  <si>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</si>
  <si>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</si>
  <si>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</si>
  <si>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</si>
  <si>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</si>
  <si>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</si>
  <si>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</si>
  <si>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</si>
  <si>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</si>
  <si>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</si>
  <si>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</si>
  <si>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</si>
  <si>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</si>
  <si>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</si>
  <si>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</si>
  <si>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</si>
  <si>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</si>
  <si>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</si>
  <si>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</si>
  <si>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</si>
  <si>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</si>
  <si>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</si>
  <si>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</si>
  <si>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</si>
  <si>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</si>
  <si>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</si>
  <si>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</si>
  <si>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</si>
  <si>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</si>
  <si>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</si>
  <si>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</si>
  <si>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</si>
  <si>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</si>
  <si>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</si>
  <si>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</si>
  <si>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</si>
  <si>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</si>
  <si>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</si>
  <si>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</si>
  <si>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</si>
  <si>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</si>
  <si>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</si>
  <si>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</si>
  <si>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</si>
  <si>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</si>
  <si>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</si>
  <si>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</si>
  <si>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</si>
  <si>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</si>
  <si>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</si>
  <si>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</si>
  <si>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</si>
  <si>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</si>
  <si>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</si>
  <si>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</si>
  <si>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</si>
  <si>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</si>
  <si>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</si>
  <si>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</si>
  <si>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</si>
  <si>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</si>
  <si>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</si>
  <si>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</si>
  <si>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</si>
  <si>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</si>
  <si>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</si>
  <si>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</si>
  <si>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</si>
  <si>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</si>
  <si>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</si>
  <si>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</si>
  <si>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</si>
  <si>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</si>
  <si>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</si>
  <si>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</si>
  <si>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</si>
  <si>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</si>
  <si>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</si>
  <si>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</si>
  <si>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</si>
  <si>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</si>
  <si>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</si>
  <si>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</si>
  <si>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</si>
  <si>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</si>
  <si>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</si>
  <si>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</si>
  <si>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</si>
  <si>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</si>
  <si>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</si>
  <si>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</si>
  <si>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</si>
  <si>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</si>
  <si>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</si>
  <si>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</si>
  <si>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</si>
  <si>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</si>
  <si>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</si>
  <si>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</si>
  <si>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</si>
  <si>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</si>
  <si>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</si>
  <si>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</si>
  <si>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</si>
  <si>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</si>
  <si>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</si>
  <si>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</si>
  <si>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</si>
  <si>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</si>
  <si>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</si>
  <si>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</si>
  <si>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</si>
  <si>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</si>
  <si>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</si>
  <si>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</si>
  <si>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</si>
  <si>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</si>
  <si>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</si>
  <si>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</si>
  <si>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</si>
  <si>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</si>
  <si>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</si>
  <si>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</si>
  <si>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</si>
  <si>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</si>
  <si>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</si>
  <si>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</si>
  <si>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</si>
  <si>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</si>
  <si>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</si>
  <si>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</si>
  <si>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</si>
  <si>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</si>
  <si>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</si>
  <si>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</si>
  <si>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</si>
  <si>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</si>
  <si>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</si>
  <si>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</si>
  <si>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</si>
  <si>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</si>
  <si>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</si>
  <si>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</si>
  <si>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</si>
  <si>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</si>
  <si>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</si>
  <si>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</si>
  <si>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</si>
  <si>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</si>
  <si>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</si>
  <si>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</si>
  <si>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</si>
  <si>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</si>
  <si>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</si>
  <si>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</si>
  <si>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</si>
  <si>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</si>
  <si>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</si>
  <si>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</si>
  <si>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</si>
  <si>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</si>
  <si>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</si>
  <si>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</si>
  <si>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</si>
  <si>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</si>
  <si>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</si>
  <si>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</si>
  <si>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</si>
  <si>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</si>
  <si>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</si>
  <si>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</si>
  <si>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</si>
  <si>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</si>
  <si>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</si>
  <si>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</si>
  <si>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</si>
  <si>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</si>
  <si>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</si>
  <si>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</si>
  <si>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</si>
  <si>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</si>
  <si>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</si>
  <si>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</si>
  <si>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</si>
  <si>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</si>
  <si>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</si>
  <si>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</si>
  <si>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</si>
  <si>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</si>
  <si>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</si>
  <si>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</si>
  <si>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</si>
  <si>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</si>
  <si>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</si>
  <si>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</si>
  <si>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</si>
  <si>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</si>
  <si>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</si>
  <si>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</si>
  <si>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</si>
  <si>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</si>
  <si>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</si>
  <si>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</si>
  <si>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</si>
  <si>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</si>
  <si>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</si>
  <si>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</si>
  <si>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</si>
  <si>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</si>
  <si>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</si>
  <si>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</si>
  <si>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</si>
  <si>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</si>
  <si>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</si>
  <si>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</si>
  <si>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</si>
  <si>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</si>
  <si>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</si>
  <si>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</si>
  <si>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</si>
  <si>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</si>
  <si>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</si>
  <si>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</si>
  <si>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</si>
  <si>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</si>
  <si>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</si>
  <si>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</si>
  <si>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</si>
  <si>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</si>
  <si>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</si>
  <si>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</si>
  <si>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</si>
  <si>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</si>
  <si>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</si>
  <si>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</si>
  <si>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</si>
  <si>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</si>
  <si>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</si>
  <si>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</si>
  <si>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</si>
  <si>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</si>
  <si>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</si>
  <si>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</si>
  <si>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</si>
  <si>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</si>
  <si>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</si>
  <si>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</si>
  <si>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</si>
  <si>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</si>
  <si>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</si>
  <si>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</si>
  <si>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</si>
  <si>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</si>
  <si>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</si>
  <si>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</si>
  <si>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</si>
  <si>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</si>
  <si>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</si>
  <si>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</si>
  <si>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</si>
  <si>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</si>
  <si>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</si>
  <si>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</si>
  <si>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</si>
  <si>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</si>
  <si>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</si>
  <si>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</si>
  <si>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</si>
  <si>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</si>
  <si>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</si>
  <si>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</si>
  <si>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</si>
  <si>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</si>
  <si>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</si>
  <si>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</si>
  <si>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</si>
  <si>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</si>
  <si>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</si>
  <si>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</si>
  <si>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</si>
  <si>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</si>
  <si>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</si>
  <si>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</si>
  <si>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</si>
  <si>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</si>
  <si>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</si>
  <si>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</si>
  <si>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</si>
  <si>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</si>
  <si>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</si>
  <si>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</si>
  <si>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</si>
  <si>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</si>
  <si>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</si>
  <si>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</si>
  <si>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</si>
  <si>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</si>
  <si>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</si>
  <si>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</si>
  <si>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</si>
  <si>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</si>
  <si>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</si>
  <si>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</si>
  <si>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</si>
  <si>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</si>
  <si>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</si>
  <si>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</si>
  <si>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</si>
  <si>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</si>
  <si>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</si>
  <si>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</si>
  <si>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</si>
  <si>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</si>
  <si>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</si>
  <si>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</si>
  <si>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</si>
  <si>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</si>
  <si>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</si>
  <si>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</si>
  <si>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</si>
  <si>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</si>
  <si>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</si>
  <si>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</si>
  <si>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</si>
  <si>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</si>
  <si>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</si>
  <si>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</si>
  <si>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</si>
  <si>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</si>
  <si>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</si>
  <si>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</si>
  <si>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</si>
  <si>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</si>
  <si>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</si>
  <si>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</si>
  <si>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</si>
  <si>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</si>
  <si>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</si>
  <si>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</si>
  <si>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</si>
  <si>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</si>
  <si>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</si>
  <si>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</si>
  <si>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</si>
  <si>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</si>
  <si>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</si>
  <si>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</si>
  <si>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</si>
  <si>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</si>
  <si>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</si>
  <si>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</si>
  <si>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</si>
  <si>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</si>
  <si>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</si>
  <si>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</si>
  <si>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</si>
  <si>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</si>
  <si>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</si>
  <si>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</si>
  <si>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</si>
  <si>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</si>
  <si>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</si>
  <si>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</si>
  <si>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</si>
  <si>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</si>
  <si>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</si>
  <si>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</si>
  <si>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</si>
  <si>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</si>
  <si>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</si>
  <si>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</si>
  <si>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</si>
  <si>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</si>
  <si>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</si>
  <si>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</si>
  <si>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</si>
  <si>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</si>
  <si>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</si>
  <si>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</si>
  <si>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</si>
  <si>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</si>
  <si>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</si>
  <si>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</si>
  <si>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</si>
  <si>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</si>
  <si>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</si>
  <si>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</si>
  <si>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</si>
  <si>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</si>
  <si>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</si>
  <si>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</si>
  <si>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</si>
  <si>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</si>
  <si>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</si>
  <si>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</si>
  <si>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</si>
  <si>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</si>
  <si>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</si>
  <si>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</si>
  <si>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</si>
  <si>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</si>
  <si>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</si>
  <si>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</si>
  <si>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</si>
  <si>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</si>
  <si>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</si>
  <si>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</si>
  <si>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</si>
  <si>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</si>
  <si>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</si>
  <si>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</si>
  <si>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</si>
  <si>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</si>
  <si>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</si>
  <si>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</si>
  <si>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</si>
  <si>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</si>
  <si>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</si>
  <si>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</si>
  <si>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</si>
  <si>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</si>
  <si>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</si>
  <si>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</si>
  <si>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</si>
  <si>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</si>
  <si>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</si>
  <si>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</si>
  <si>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</si>
  <si>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</si>
  <si>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</si>
  <si>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</si>
  <si>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</si>
  <si>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</si>
  <si>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</si>
  <si>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</si>
  <si>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</si>
  <si>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</si>
  <si>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</si>
  <si>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</si>
  <si>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</si>
  <si>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</si>
  <si>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</si>
  <si>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</si>
  <si>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</si>
  <si>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</si>
  <si>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</si>
  <si>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</si>
  <si>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</si>
  <si>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</si>
  <si>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</si>
  <si>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</si>
  <si>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</si>
  <si>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</si>
  <si>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</si>
  <si>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</si>
  <si>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</si>
  <si>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</si>
  <si>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</si>
  <si>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</si>
  <si>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</si>
  <si>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</si>
  <si>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</si>
  <si>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</si>
  <si>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</si>
  <si>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</si>
  <si>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</si>
  <si>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</si>
  <si>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</si>
  <si>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</si>
  <si>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</si>
  <si>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</si>
  <si>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</si>
  <si>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</si>
  <si>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</si>
  <si>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</si>
  <si>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</si>
  <si>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</si>
  <si>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</si>
  <si>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</si>
  <si>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</si>
  <si>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</si>
  <si>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</si>
  <si>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</si>
  <si>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</si>
  <si>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</si>
  <si>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</si>
  <si>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</si>
  <si>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</si>
  <si>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</si>
  <si>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</si>
  <si>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</si>
  <si>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</si>
  <si>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</si>
  <si>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</si>
  <si>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</si>
  <si>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</si>
  <si>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</si>
  <si>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</si>
  <si>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</si>
  <si>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</si>
  <si>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</si>
  <si>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</si>
  <si>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</si>
  <si>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</si>
  <si>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</si>
  <si>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</si>
  <si>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</si>
  <si>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</si>
  <si>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</si>
  <si>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</si>
  <si>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</si>
  <si>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</si>
  <si>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</si>
  <si>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</si>
  <si>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</si>
  <si>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</si>
  <si>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</si>
  <si>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</si>
  <si>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</si>
  <si>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</si>
  <si>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</si>
  <si>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</si>
  <si>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</si>
  <si>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</si>
  <si>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</si>
  <si>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</si>
  <si>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</si>
  <si>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</si>
  <si>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</si>
  <si>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</si>
  <si>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</si>
  <si>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</si>
  <si>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</si>
  <si>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</si>
  <si>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</si>
  <si>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</si>
  <si>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</si>
  <si>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</si>
  <si>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</si>
  <si>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</si>
  <si>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</si>
  <si>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</si>
  <si>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</si>
  <si>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</si>
  <si>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</si>
  <si>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</si>
  <si>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</si>
  <si>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</si>
  <si>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</si>
  <si>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</si>
  <si>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</si>
  <si>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</si>
  <si>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</si>
  <si>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</si>
  <si>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</si>
  <si>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</si>
  <si>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</si>
  <si>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</si>
  <si>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</si>
  <si>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</si>
  <si>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</si>
  <si>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</si>
  <si>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</si>
  <si>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</si>
  <si>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</si>
  <si>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</si>
  <si>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</si>
  <si>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</si>
  <si>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</si>
  <si>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</si>
  <si>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</si>
  <si>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</si>
  <si>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</si>
  <si>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</si>
  <si>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</si>
  <si>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</si>
  <si>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</si>
  <si>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</si>
  <si>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</si>
  <si>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</si>
  <si>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</si>
  <si>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</si>
  <si>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</si>
  <si>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</si>
  <si>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</si>
  <si>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</si>
  <si>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</si>
  <si>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</si>
  <si>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</si>
  <si>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</si>
  <si>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</si>
  <si>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</si>
  <si>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</si>
  <si>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</si>
  <si>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</si>
  <si>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</si>
  <si>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</si>
  <si>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</si>
  <si>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</si>
  <si>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</si>
  <si>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</si>
  <si>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</si>
  <si>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</si>
  <si>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</si>
  <si>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</si>
  <si>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</si>
  <si>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</si>
  <si>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</si>
  <si>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</si>
  <si>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</si>
  <si>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</si>
  <si>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</si>
  <si>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</si>
  <si>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</si>
  <si>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</si>
  <si>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</si>
  <si>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</si>
  <si>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</si>
  <si>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</si>
  <si>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</si>
  <si>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</si>
  <si>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</si>
  <si>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</si>
  <si>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</si>
  <si>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</si>
  <si>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</si>
  <si>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</si>
  <si>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</si>
  <si>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</si>
  <si>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</si>
  <si>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</si>
  <si>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</si>
  <si>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</si>
  <si>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</si>
  <si>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</si>
  <si>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</si>
  <si>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</si>
  <si>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</si>
  <si>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</si>
  <si>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</si>
  <si>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</si>
  <si>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</si>
  <si>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</si>
  <si>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</si>
  <si>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</si>
  <si>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</si>
  <si>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</si>
  <si>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</si>
  <si>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</si>
  <si>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</si>
  <si>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</si>
  <si>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</si>
  <si>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</si>
  <si>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</si>
  <si>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</si>
  <si>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</si>
  <si>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</si>
  <si>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</si>
  <si>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</si>
  <si>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</si>
  <si>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</si>
  <si>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</si>
  <si>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</si>
  <si>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</si>
  <si>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</si>
  <si>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</si>
  <si>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</si>
  <si>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</si>
  <si>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</si>
  <si>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</si>
  <si>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</si>
  <si>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</si>
  <si>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</si>
  <si>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</si>
  <si>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</si>
  <si>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</si>
  <si>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</si>
  <si>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</si>
  <si>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</si>
  <si>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</si>
  <si>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</si>
  <si>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</si>
  <si>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</si>
  <si>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</si>
  <si>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</si>
  <si>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</si>
  <si>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</si>
  <si>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</si>
  <si>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</si>
  <si>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</si>
  <si>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</si>
  <si>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</si>
  <si>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</si>
  <si>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</si>
  <si>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</si>
  <si>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</si>
  <si>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</si>
  <si>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</si>
  <si>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</si>
  <si>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</si>
  <si>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</si>
  <si>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</si>
  <si>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</si>
  <si>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</si>
  <si>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</si>
  <si>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</si>
  <si>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</si>
  <si>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</si>
  <si>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</si>
  <si>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</si>
  <si>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</si>
  <si>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</si>
  <si>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</si>
  <si>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</si>
  <si>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</si>
  <si>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</si>
  <si>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</si>
  <si>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</si>
  <si>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</si>
  <si>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</si>
  <si>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</si>
  <si>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</si>
  <si>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</si>
  <si>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</si>
  <si>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</si>
  <si>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</si>
  <si>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</si>
  <si>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</si>
  <si>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</si>
  <si>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</si>
  <si>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</si>
  <si>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</si>
  <si>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</si>
  <si>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</si>
  <si>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</si>
  <si>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</si>
  <si>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</si>
  <si>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</si>
  <si>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</si>
  <si>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</si>
  <si>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</si>
  <si>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</si>
  <si>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</si>
  <si>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</si>
  <si>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</si>
  <si>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</si>
  <si>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</si>
  <si>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</si>
  <si>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</si>
  <si>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</si>
  <si>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</si>
  <si>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</si>
  <si>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</si>
  <si>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</si>
  <si>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</si>
  <si>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</si>
  <si>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</si>
  <si>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</si>
  <si>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</si>
  <si>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</si>
  <si>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</si>
  <si>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</si>
  <si>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</si>
  <si>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</si>
  <si>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</si>
  <si>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</si>
  <si>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</si>
  <si>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</si>
  <si>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</si>
  <si>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</si>
  <si>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</si>
  <si>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</si>
  <si>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</si>
  <si>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</si>
  <si>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</si>
  <si>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</si>
  <si>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</si>
  <si>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</si>
  <si>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</si>
  <si>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</si>
  <si>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</si>
  <si>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</si>
  <si>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</si>
  <si>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</si>
  <si>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</si>
  <si>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</si>
  <si>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</si>
  <si>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</si>
  <si>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</si>
  <si>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</si>
  <si>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</si>
  <si>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</si>
  <si>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</si>
  <si>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</si>
  <si>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</si>
  <si>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</si>
  <si>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</si>
  <si>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</si>
  <si>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</si>
  <si>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</si>
  <si>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</si>
  <si>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</si>
  <si>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</si>
  <si>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</si>
  <si>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</si>
  <si>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</si>
  <si>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</si>
  <si>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</si>
  <si>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</si>
  <si>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</si>
  <si>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</si>
  <si>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</si>
  <si>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</si>
  <si>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</si>
  <si>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</si>
  <si>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</si>
  <si>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</si>
  <si>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</si>
  <si>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</si>
  <si>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</si>
  <si>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</si>
  <si>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</si>
  <si>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</si>
  <si>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</si>
  <si>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</si>
  <si>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</si>
  <si>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</si>
  <si>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</si>
  <si>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</si>
  <si>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</si>
  <si>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</si>
  <si>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</si>
  <si>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</si>
  <si>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</si>
  <si>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</si>
  <si>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</si>
  <si>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</si>
  <si>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</si>
  <si>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</si>
  <si>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</si>
  <si>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</si>
  <si>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</si>
  <si>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</si>
  <si>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</si>
  <si>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</si>
  <si>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</si>
  <si>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</si>
  <si>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</si>
  <si>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</si>
  <si>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</si>
  <si>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</si>
  <si>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</si>
  <si>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</si>
  <si>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</si>
  <si>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</si>
  <si>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</si>
  <si>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</si>
  <si>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</si>
  <si>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</si>
  <si>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</si>
  <si>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</si>
  <si>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</si>
  <si>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</si>
  <si>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</si>
  <si>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</si>
  <si>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</si>
  <si>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</si>
  <si>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</si>
  <si>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</si>
  <si>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</si>
  <si>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</si>
  <si>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</si>
  <si>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</si>
  <si>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</si>
  <si>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</si>
  <si>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</si>
  <si>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</si>
  <si>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</si>
  <si>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</si>
  <si>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</si>
  <si>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</si>
  <si>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</si>
  <si>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</si>
  <si>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</si>
  <si>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</si>
  <si>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</si>
  <si>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</si>
  <si>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</si>
  <si>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</si>
  <si>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</si>
  <si>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</si>
  <si>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</si>
  <si>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</si>
  <si>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</si>
  <si>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</si>
  <si>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</si>
  <si>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</si>
  <si>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</si>
  <si>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</si>
  <si>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</si>
  <si>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</si>
  <si>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</si>
  <si>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</si>
  <si>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</si>
  <si>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</si>
  <si>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</si>
  <si>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</si>
  <si>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</si>
  <si>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</si>
  <si>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</si>
  <si>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</si>
  <si>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</si>
  <si>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</si>
  <si>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</si>
  <si>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</si>
  <si>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</si>
  <si>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</si>
  <si>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</si>
  <si>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</si>
  <si>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</si>
  <si>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</si>
  <si>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</si>
  <si>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</si>
  <si>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</si>
  <si>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</si>
  <si>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</si>
  <si>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</si>
  <si>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</si>
  <si>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</si>
  <si>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</si>
  <si>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</si>
  <si>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</si>
  <si>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</si>
  <si>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</si>
  <si>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</si>
  <si>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</si>
  <si>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</si>
  <si>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</si>
  <si>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</si>
  <si>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</si>
  <si>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</si>
  <si>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</si>
  <si>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</si>
  <si>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</si>
  <si>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</si>
  <si>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</si>
  <si>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</si>
  <si>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</si>
  <si>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</si>
  <si>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</si>
  <si>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</si>
  <si>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</si>
  <si>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</si>
  <si>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</si>
  <si>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</si>
  <si>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</si>
  <si>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</si>
  <si>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</si>
  <si>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</si>
  <si>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</si>
  <si>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</si>
  <si>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</si>
  <si>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</si>
  <si>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</si>
  <si>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</si>
  <si>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</si>
  <si>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</si>
  <si>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</si>
  <si>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</si>
  <si>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</si>
  <si>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</si>
  <si>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</si>
  <si>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</si>
  <si>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</si>
  <si>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</si>
  <si>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</si>
  <si>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</si>
  <si>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</si>
  <si>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</si>
  <si>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</si>
  <si>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</si>
  <si>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</si>
  <si>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</si>
  <si>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</si>
  <si>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</si>
  <si>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</si>
  <si>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</si>
  <si>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</si>
  <si>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</si>
  <si>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</si>
  <si>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</si>
  <si>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</si>
  <si>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</si>
  <si>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</si>
  <si>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</si>
  <si>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</si>
  <si>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</si>
  <si>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</si>
  <si>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</si>
  <si>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</si>
  <si>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</si>
  <si>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</si>
  <si>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</si>
  <si>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</si>
  <si>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</si>
  <si>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</si>
  <si>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</si>
  <si>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</si>
  <si>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</si>
  <si>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</si>
  <si>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</si>
  <si>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</si>
  <si>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</si>
  <si>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</si>
  <si>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</si>
  <si>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</si>
  <si>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</si>
  <si>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</si>
  <si>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</si>
  <si>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</si>
  <si>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</si>
  <si>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</si>
  <si>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</si>
  <si>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</si>
  <si>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</si>
  <si>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</si>
  <si>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</si>
  <si>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</si>
  <si>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</si>
  <si>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</si>
  <si>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</si>
  <si>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</si>
  <si>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</si>
  <si>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</si>
  <si>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</si>
  <si>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</si>
  <si>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</si>
  <si>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</si>
  <si>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</si>
  <si>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</si>
  <si>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</si>
  <si>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</si>
  <si>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</si>
  <si>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</si>
  <si>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</si>
  <si>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</si>
  <si>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</si>
  <si>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</si>
  <si>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</si>
  <si>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</si>
  <si>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</si>
  <si>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</si>
  <si>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</si>
  <si>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</si>
  <si>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</si>
  <si>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</si>
  <si>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</si>
  <si>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</si>
  <si>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</si>
  <si>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</si>
  <si>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</si>
  <si>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</si>
  <si>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</si>
  <si>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</si>
  <si>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</si>
  <si>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</si>
  <si>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</si>
  <si>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</si>
  <si>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</si>
  <si>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</si>
  <si>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</si>
  <si>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</si>
  <si>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</si>
  <si>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</si>
  <si>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</si>
  <si>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</si>
  <si>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</si>
  <si>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</si>
  <si>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</si>
  <si>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</si>
  <si>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</si>
  <si>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</si>
  <si>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</si>
  <si>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</si>
  <si>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</si>
  <si>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</si>
  <si>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</si>
  <si>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</si>
  <si>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</si>
  <si>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</si>
  <si>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</si>
  <si>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</si>
  <si>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</si>
  <si>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</si>
  <si>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</si>
  <si>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</si>
  <si>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</si>
  <si>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</si>
  <si>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</si>
  <si>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</si>
  <si>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</si>
  <si>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</si>
  <si>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</si>
  <si>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</si>
  <si>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</si>
  <si>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</si>
  <si>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</si>
  <si>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</si>
  <si>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</si>
  <si>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</si>
  <si>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</si>
  <si>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</si>
  <si>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</si>
  <si>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</si>
  <si>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</si>
  <si>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</si>
  <si>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</si>
  <si>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</si>
  <si>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</si>
  <si>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</si>
  <si>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</si>
  <si>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</si>
  <si>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</si>
  <si>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</si>
  <si>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</si>
  <si>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</si>
  <si>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</si>
  <si>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</si>
  <si>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</si>
  <si>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</si>
  <si>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</si>
  <si>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</si>
  <si>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</si>
  <si>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</si>
  <si>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</si>
  <si>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</si>
  <si>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</si>
  <si>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</si>
  <si>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</si>
  <si>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</si>
  <si>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</si>
  <si>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</si>
  <si>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</si>
  <si>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</si>
  <si>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</si>
  <si>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</si>
  <si>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</si>
  <si>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</si>
  <si>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</si>
  <si>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</si>
  <si>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</si>
  <si>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</si>
  <si>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</si>
  <si>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</si>
  <si>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</si>
  <si>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</si>
  <si>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</si>
  <si>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</si>
  <si>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</si>
  <si>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</si>
  <si>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</si>
  <si>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</si>
  <si>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</si>
  <si>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</si>
  <si>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</si>
  <si>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</si>
  <si>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</si>
  <si>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</si>
  <si>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</si>
  <si>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</si>
  <si>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</si>
  <si>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</si>
  <si>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</si>
  <si>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</si>
  <si>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</si>
  <si>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</si>
  <si>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</si>
  <si>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</si>
  <si>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</si>
  <si>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</si>
  <si>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</si>
  <si>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</si>
  <si>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</si>
  <si>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</si>
  <si>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</si>
  <si>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</si>
  <si>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</si>
  <si>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</si>
  <si>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</si>
  <si>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</si>
  <si>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</si>
  <si>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</si>
  <si>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</si>
  <si>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</si>
  <si>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</si>
  <si>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</si>
  <si>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</si>
  <si>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</si>
  <si>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</si>
  <si>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</si>
  <si>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</si>
  <si>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</si>
  <si>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</si>
  <si>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</si>
  <si>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</si>
  <si>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</si>
  <si>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</si>
  <si>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</si>
  <si>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</si>
  <si>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</si>
  <si>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</si>
  <si>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</si>
  <si>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</si>
  <si>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</si>
  <si>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</si>
  <si>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</si>
  <si>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</si>
  <si>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</si>
  <si>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</si>
  <si>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</si>
  <si>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</si>
  <si>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</si>
  <si>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</si>
  <si>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</si>
  <si>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</si>
  <si>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</si>
  <si>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</si>
  <si>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</si>
  <si>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</si>
  <si>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</si>
  <si>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</si>
  <si>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</si>
  <si>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</si>
  <si>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</si>
  <si>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</si>
  <si>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</si>
  <si>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</si>
  <si>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</si>
  <si>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</si>
  <si>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</si>
  <si>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</si>
  <si>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</si>
  <si>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</si>
  <si>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</si>
  <si>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</si>
  <si>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</si>
  <si>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</si>
  <si>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</si>
  <si>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</si>
  <si>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</si>
  <si>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</si>
  <si>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</si>
  <si>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</si>
  <si>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</si>
  <si>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</si>
  <si>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</si>
  <si>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</si>
  <si>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</si>
  <si>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</si>
  <si>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</si>
  <si>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</si>
  <si>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</si>
  <si>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</si>
  <si>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</si>
  <si>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</si>
  <si>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</si>
  <si>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</si>
  <si>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</si>
  <si>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</si>
  <si>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</si>
  <si>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</si>
  <si>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</si>
  <si>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</si>
  <si>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</si>
  <si>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</si>
  <si>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</si>
  <si>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</si>
  <si>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</si>
  <si>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</si>
  <si>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</si>
  <si>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</si>
  <si>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</si>
  <si>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</si>
  <si>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</si>
  <si>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</si>
  <si>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</si>
  <si>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</si>
  <si>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</si>
  <si>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</si>
  <si>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</si>
  <si>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</si>
  <si>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</si>
  <si>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</si>
  <si>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</si>
  <si>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</si>
  <si>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</si>
  <si>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</si>
  <si>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</si>
  <si>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</si>
  <si>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</si>
  <si>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</si>
  <si>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</si>
  <si>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</si>
  <si>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</si>
  <si>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</si>
  <si>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</si>
  <si>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</si>
  <si>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</si>
  <si>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</si>
  <si>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</si>
  <si>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</si>
  <si>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</si>
  <si>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</si>
  <si>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</si>
  <si>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</si>
  <si>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</si>
  <si>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</si>
  <si>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</si>
  <si>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</si>
  <si>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</si>
  <si>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</si>
  <si>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</si>
  <si>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</si>
  <si>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</si>
  <si>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</si>
  <si>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</si>
  <si>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</si>
  <si>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</si>
  <si>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</si>
  <si>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</si>
  <si>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</si>
  <si>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</si>
  <si>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</si>
  <si>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</si>
  <si>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</si>
  <si>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</si>
  <si>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</si>
  <si>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</si>
  <si>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</si>
  <si>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</si>
  <si>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</si>
  <si>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</si>
  <si>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</si>
  <si>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</si>
  <si>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</si>
  <si>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</si>
  <si>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</si>
  <si>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</si>
  <si>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</si>
  <si>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</si>
  <si>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</si>
  <si>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</si>
  <si>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</si>
  <si>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</si>
  <si>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</si>
  <si>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</si>
  <si>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</si>
  <si>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</si>
  <si>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</si>
  <si>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</si>
  <si>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</si>
  <si>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</si>
  <si>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</si>
  <si>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</si>
  <si>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</si>
  <si>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</si>
  <si>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</si>
  <si>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</si>
  <si>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</si>
  <si>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</si>
  <si>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</si>
  <si>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</si>
  <si>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</si>
  <si>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</si>
  <si>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</si>
  <si>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</si>
  <si>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</si>
  <si>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</si>
  <si>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</si>
  <si>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</si>
  <si>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</si>
  <si>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</si>
  <si>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</si>
  <si>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</si>
  <si>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</si>
  <si>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</si>
  <si>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</si>
  <si>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</si>
  <si>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</si>
  <si>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</si>
  <si>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</si>
  <si>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</si>
  <si>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</si>
  <si>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</si>
  <si>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</si>
  <si>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</si>
  <si>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</si>
  <si>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</si>
  <si>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</si>
  <si>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</si>
  <si>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</si>
  <si>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</si>
  <si>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</si>
  <si>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</si>
  <si>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</si>
  <si>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</si>
  <si>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</si>
  <si>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</si>
  <si>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</si>
  <si>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</si>
  <si>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</si>
  <si>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</si>
  <si>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</si>
  <si>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</si>
  <si>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</si>
  <si>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</si>
  <si>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</si>
  <si>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</si>
  <si>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</si>
  <si>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</si>
  <si>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</si>
  <si>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</si>
  <si>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</si>
  <si>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</si>
  <si>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</si>
  <si>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</si>
  <si>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</si>
  <si>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</si>
  <si>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</si>
  <si>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</si>
  <si>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</si>
  <si>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</si>
  <si>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</si>
  <si>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</si>
  <si>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</si>
  <si>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</si>
  <si>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</si>
  <si>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</si>
  <si>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</si>
  <si>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</si>
  <si>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</si>
  <si>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</si>
  <si>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</si>
  <si>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</si>
  <si>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</si>
  <si>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</si>
  <si>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</si>
  <si>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</si>
  <si>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</si>
  <si>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</si>
  <si>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</si>
  <si>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</si>
  <si>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</si>
  <si>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</si>
  <si>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</si>
  <si>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</si>
  <si>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</si>
  <si>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</si>
  <si>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</si>
  <si>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</si>
  <si>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</si>
  <si>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</si>
  <si>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</si>
  <si>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</si>
  <si>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</si>
  <si>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</si>
  <si>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</si>
  <si>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</si>
  <si>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</si>
  <si>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</si>
  <si>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</si>
  <si>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</si>
  <si>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</si>
  <si>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</si>
  <si>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</si>
  <si>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</si>
  <si>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</si>
  <si>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</si>
  <si>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</si>
  <si>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</si>
  <si>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</si>
  <si>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</si>
  <si>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</si>
  <si>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</si>
  <si>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</si>
  <si>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</si>
  <si>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</si>
  <si>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</si>
  <si>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</si>
  <si>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</si>
  <si>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</si>
  <si>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</si>
  <si>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</si>
  <si>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</si>
  <si>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</si>
  <si>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</si>
  <si>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</si>
  <si>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</si>
  <si>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</si>
  <si>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</si>
  <si>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</si>
  <si>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</si>
  <si>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</si>
  <si>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</si>
  <si>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</si>
  <si>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</si>
  <si>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</si>
  <si>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</si>
  <si>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</si>
  <si>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</si>
  <si>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</si>
  <si>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</si>
  <si>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</si>
  <si>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</si>
  <si>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</si>
  <si>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</si>
  <si>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</si>
  <si>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</si>
  <si>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</si>
  <si>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</si>
  <si>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</si>
  <si>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</si>
  <si>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</si>
  <si>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</si>
  <si>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</si>
  <si>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</si>
  <si>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</si>
  <si>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</si>
  <si>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</si>
  <si>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</si>
  <si>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</si>
  <si>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</si>
  <si>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</si>
  <si>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</si>
  <si>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</si>
  <si>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</si>
  <si>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</si>
  <si>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</si>
  <si>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</si>
  <si>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</si>
  <si>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</si>
  <si>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</si>
  <si>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</si>
  <si>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</si>
  <si>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</si>
  <si>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</si>
  <si>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</si>
  <si>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</si>
  <si>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</si>
  <si>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</si>
  <si>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</si>
  <si>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</si>
  <si>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</si>
  <si>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</si>
  <si>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</si>
  <si>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</si>
  <si>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</si>
  <si>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</si>
  <si>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</si>
  <si>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</si>
  <si>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</si>
  <si>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</si>
  <si>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</si>
  <si>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</si>
  <si>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</si>
  <si>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</si>
  <si>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</si>
  <si>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</si>
  <si>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</si>
  <si>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</si>
  <si>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</si>
  <si>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</si>
  <si>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</si>
  <si>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</si>
  <si>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</si>
  <si>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</si>
  <si>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</si>
  <si>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</si>
  <si>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</si>
  <si>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</si>
  <si>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</si>
  <si>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</si>
  <si>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</si>
  <si>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</si>
  <si>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</si>
  <si>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</si>
  <si>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</si>
  <si>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</si>
  <si>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</si>
  <si>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</si>
  <si>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</si>
  <si>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</si>
  <si>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</si>
  <si>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</si>
  <si>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</si>
  <si>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</si>
  <si>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</si>
  <si>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</si>
  <si>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</si>
  <si>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</si>
  <si>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</si>
  <si>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</si>
  <si>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</si>
  <si>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</si>
  <si>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</si>
  <si>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</si>
  <si>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</si>
  <si>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</si>
  <si>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</si>
  <si>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</si>
  <si>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</si>
  <si>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</si>
  <si>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</si>
  <si>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</si>
  <si>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</si>
  <si>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</si>
  <si>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</si>
  <si>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</si>
  <si>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</si>
  <si>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</si>
  <si>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</si>
  <si>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</si>
  <si>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</si>
  <si>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</si>
  <si>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</si>
  <si>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</si>
  <si>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</si>
  <si>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</si>
  <si>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</si>
  <si>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</si>
  <si>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</si>
  <si>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</si>
  <si>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</si>
  <si>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</si>
  <si>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</si>
  <si>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</si>
  <si>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</si>
  <si>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</si>
  <si>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</si>
  <si>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</si>
  <si>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</si>
  <si>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</si>
  <si>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</si>
  <si>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</si>
  <si>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</si>
  <si>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</si>
  <si>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</si>
  <si>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</si>
  <si>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</si>
  <si>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</si>
  <si>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</si>
  <si>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</si>
  <si>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</si>
  <si>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</si>
  <si>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</si>
  <si>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</si>
  <si>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</si>
  <si>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</si>
  <si>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</si>
  <si>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</si>
  <si>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</si>
  <si>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</si>
  <si>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</si>
  <si>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</si>
  <si>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</si>
  <si>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</si>
  <si>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</si>
  <si>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</si>
  <si>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</si>
  <si>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</si>
  <si>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</si>
  <si>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</si>
  <si>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</si>
  <si>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</si>
  <si>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</si>
  <si>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</si>
  <si>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</si>
  <si>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</si>
  <si>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</si>
  <si>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</si>
  <si>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</si>
  <si>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</si>
  <si>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</si>
  <si>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</si>
  <si>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</si>
  <si>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</si>
  <si>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</si>
  <si>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</si>
  <si>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</si>
  <si>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</si>
  <si>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</si>
  <si>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</si>
  <si>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</si>
  <si>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</si>
  <si>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</si>
  <si>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</si>
  <si>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</si>
  <si>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</si>
  <si>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</si>
  <si>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</si>
  <si>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</si>
  <si>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</si>
  <si>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</si>
  <si>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</si>
  <si>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</si>
  <si>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</si>
  <si>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</si>
  <si>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</si>
  <si>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</si>
  <si>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</si>
  <si>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</si>
  <si>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</si>
  <si>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</si>
  <si>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</si>
  <si>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</si>
  <si>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</si>
  <si>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</si>
  <si>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</si>
  <si>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</si>
  <si>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</si>
  <si>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</si>
  <si>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</si>
  <si>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</si>
  <si>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</si>
  <si>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</si>
  <si>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</si>
  <si>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</si>
  <si>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</si>
  <si>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</si>
  <si>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</si>
  <si>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</si>
  <si>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</si>
  <si>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</si>
  <si>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</si>
  <si>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</si>
  <si>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</si>
  <si>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</si>
  <si>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</si>
  <si>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</si>
  <si>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</si>
  <si>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</si>
  <si>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</si>
  <si>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</si>
  <si>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</si>
  <si>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</si>
  <si>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</si>
  <si>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</si>
  <si>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</si>
  <si>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</si>
  <si>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</si>
  <si>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</si>
  <si>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</si>
  <si>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</si>
  <si>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</si>
  <si>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</si>
  <si>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</si>
  <si>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</si>
  <si>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</si>
  <si>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</si>
  <si>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</si>
  <si>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</si>
  <si>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</si>
  <si>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</si>
  <si>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</si>
  <si>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</si>
  <si>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</si>
  <si>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</si>
  <si>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</si>
  <si>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</si>
  <si>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</si>
  <si>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</si>
  <si>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</si>
  <si>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</si>
  <si>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</si>
  <si>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</si>
  <si>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</si>
  <si>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</si>
  <si>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</si>
  <si>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</si>
  <si>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</si>
  <si>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</si>
  <si>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</si>
  <si>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</si>
  <si>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</si>
  <si>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</si>
  <si>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</si>
  <si>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</si>
  <si>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</si>
  <si>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</si>
  <si>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</si>
  <si>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</si>
  <si>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</si>
  <si>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</si>
  <si>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</si>
  <si>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</si>
  <si>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</si>
  <si>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</si>
  <si>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</si>
  <si>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</si>
  <si>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</si>
  <si>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</si>
  <si>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</si>
  <si>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</si>
  <si>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</si>
  <si>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</si>
  <si>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</si>
  <si>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</si>
  <si>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</si>
  <si>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</si>
  <si>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</si>
  <si>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</si>
  <si>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</si>
  <si>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</si>
  <si>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</si>
  <si>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</si>
  <si>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</si>
  <si>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</si>
  <si>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</si>
  <si>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</si>
  <si>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</si>
  <si>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</si>
  <si>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</si>
  <si>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</si>
  <si>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</si>
  <si>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</si>
  <si>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</si>
  <si>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</si>
  <si>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</si>
  <si>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</si>
  <si>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</si>
  <si>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</si>
  <si>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</si>
  <si>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</si>
  <si>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</si>
  <si>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</si>
  <si>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</si>
  <si>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</si>
  <si>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</si>
  <si>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</si>
  <si>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</si>
  <si>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</si>
  <si>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</si>
  <si>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</si>
  <si>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</si>
  <si>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</si>
  <si>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</si>
  <si>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</si>
  <si>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</si>
  <si>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</si>
  <si>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</si>
  <si>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</si>
  <si>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</si>
  <si>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</si>
  <si>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</si>
  <si>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</si>
  <si>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</si>
  <si>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</si>
  <si>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</si>
  <si>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</si>
  <si>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</si>
  <si>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</si>
  <si>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</si>
  <si>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</si>
  <si>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</si>
  <si>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</si>
  <si>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</si>
  <si>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</si>
  <si>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</si>
  <si>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</si>
  <si>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</si>
  <si>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</si>
  <si>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</si>
  <si>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</si>
  <si>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</si>
  <si>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</si>
  <si>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</si>
  <si>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</si>
  <si>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</si>
  <si>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</si>
  <si>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</si>
  <si>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</si>
  <si>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</si>
  <si>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</si>
  <si>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</si>
  <si>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</si>
  <si>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</si>
  <si>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</si>
  <si>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</si>
  <si>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</si>
  <si>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</si>
  <si>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</si>
  <si>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</si>
  <si>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</si>
  <si>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</si>
  <si>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</si>
  <si>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</si>
  <si>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</si>
  <si>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</si>
  <si>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</si>
  <si>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</si>
  <si>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</si>
  <si>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</si>
  <si>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</si>
  <si>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</si>
  <si>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</si>
  <si>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</si>
  <si>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</si>
  <si>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</si>
  <si>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</si>
  <si>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</si>
  <si>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</si>
  <si>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</si>
  <si>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</si>
  <si>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</si>
  <si>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</si>
  <si>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</si>
  <si>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</si>
  <si>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</si>
  <si>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</si>
  <si>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</si>
  <si>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</si>
  <si>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</si>
  <si>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</si>
  <si>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</si>
  <si>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</si>
  <si>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</si>
  <si>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</si>
  <si>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</si>
  <si>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</si>
  <si>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</si>
  <si>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</si>
  <si>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</si>
  <si>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</si>
  <si>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</si>
  <si>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</si>
  <si>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</si>
  <si>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</si>
  <si>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</si>
  <si>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</si>
  <si>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</si>
  <si>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</si>
  <si>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</si>
  <si>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</si>
  <si>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</si>
  <si>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</si>
  <si>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</si>
  <si>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</si>
  <si>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</si>
  <si>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</si>
  <si>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</si>
  <si>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</si>
  <si>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</si>
  <si>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</si>
  <si>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</si>
  <si>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</si>
  <si>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</si>
  <si>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</si>
  <si>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</si>
  <si>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</si>
  <si>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</si>
  <si>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</si>
  <si>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</si>
  <si>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</si>
  <si>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</si>
  <si>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</si>
  <si>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</si>
  <si>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</si>
  <si>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</si>
  <si>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</si>
  <si>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</si>
  <si>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</si>
  <si>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</si>
  <si>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</si>
  <si>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</si>
  <si>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</si>
  <si>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</si>
  <si>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</si>
  <si>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</si>
  <si>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</si>
  <si>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</si>
  <si>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</si>
  <si>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</si>
  <si>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</si>
  <si>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</si>
  <si>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</si>
  <si>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</si>
  <si>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</si>
  <si>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</si>
  <si>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</si>
  <si>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</si>
  <si>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</si>
  <si>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</si>
  <si>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</si>
  <si>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</si>
  <si>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</si>
  <si>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</si>
  <si>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</si>
  <si>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</si>
  <si>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</si>
  <si>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</si>
  <si>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</si>
  <si>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</si>
  <si>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</si>
  <si>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</si>
  <si>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</si>
  <si>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</si>
  <si>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</si>
  <si>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</si>
  <si>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</si>
  <si>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</si>
  <si>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</si>
  <si>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</si>
  <si>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</si>
  <si>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</si>
  <si>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</si>
  <si>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</si>
  <si>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</si>
  <si>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</si>
  <si>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</si>
  <si>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</si>
  <si>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</si>
  <si>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</si>
  <si>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</si>
  <si>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</si>
  <si>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</si>
  <si>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</si>
  <si>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</si>
  <si>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</si>
  <si>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</si>
  <si>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</si>
  <si>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</si>
  <si>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</si>
  <si>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</si>
  <si>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</si>
  <si>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</si>
  <si>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</si>
  <si>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</si>
  <si>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</si>
  <si>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</si>
  <si>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</si>
  <si>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</si>
  <si>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</si>
  <si>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</si>
  <si>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</si>
  <si>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</si>
  <si>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</si>
  <si>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</si>
  <si>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</si>
  <si>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</si>
  <si>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</si>
  <si>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</si>
  <si>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</si>
  <si>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</si>
  <si>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</si>
  <si>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</si>
  <si>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</si>
  <si>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</si>
  <si>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</si>
  <si>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</si>
  <si>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</si>
  <si>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</si>
  <si>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</si>
  <si>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</si>
  <si>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</si>
  <si>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</si>
  <si>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</si>
  <si>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</si>
  <si>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</si>
  <si>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</si>
  <si>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</si>
  <si>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</si>
  <si>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</si>
  <si>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</si>
  <si>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</si>
  <si>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</si>
  <si>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</si>
  <si>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</si>
  <si>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</si>
  <si>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</si>
  <si>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</si>
  <si>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</si>
  <si>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</si>
  <si>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</si>
  <si>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</si>
  <si>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</si>
  <si>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</si>
  <si>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</si>
  <si>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</si>
  <si>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</si>
  <si>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</si>
  <si>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</si>
  <si>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</si>
  <si>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</si>
  <si>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</si>
  <si>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</si>
  <si>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</si>
  <si>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</si>
  <si>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</si>
  <si>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</si>
  <si>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</si>
  <si>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</si>
  <si>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</si>
  <si>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</si>
  <si>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</si>
  <si>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</si>
  <si>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</si>
  <si>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</si>
  <si>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</si>
  <si>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</si>
  <si>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</si>
  <si>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</si>
  <si>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</si>
  <si>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</si>
  <si>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</si>
  <si>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</si>
  <si>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</si>
  <si>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</si>
  <si>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</si>
  <si>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</si>
  <si>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</si>
  <si>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</si>
  <si>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</si>
  <si>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</si>
  <si>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</si>
  <si>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</si>
  <si>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</si>
  <si>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</si>
  <si>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</si>
  <si>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</si>
  <si>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</si>
  <si>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</si>
  <si>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</si>
  <si>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</si>
  <si>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</si>
  <si>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</si>
  <si>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</si>
  <si>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</si>
  <si>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</si>
  <si>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</si>
  <si>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</si>
  <si>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</si>
  <si>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</si>
  <si>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</si>
  <si>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</si>
  <si>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</si>
  <si>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</si>
  <si>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</si>
  <si>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</si>
  <si>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</si>
  <si>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</si>
  <si>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</si>
  <si>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</si>
  <si>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</si>
  <si>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</si>
  <si>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</si>
  <si>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</si>
  <si>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</si>
  <si>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</si>
  <si>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</si>
  <si>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</si>
  <si>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</si>
  <si>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</si>
  <si>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</si>
  <si>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</si>
  <si>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</si>
  <si>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</si>
  <si>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</si>
  <si>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</si>
  <si>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</si>
  <si>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</si>
  <si>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</si>
  <si>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</si>
  <si>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</si>
  <si>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</si>
  <si>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</si>
  <si>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</si>
  <si>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</si>
  <si>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</si>
  <si>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</si>
  <si>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</si>
  <si>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</si>
  <si>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</si>
  <si>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</si>
  <si>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</si>
  <si>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</si>
  <si>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</si>
  <si>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</si>
  <si>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</si>
  <si>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</si>
  <si>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</si>
  <si>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</si>
  <si>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</si>
  <si>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</si>
  <si>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</si>
  <si>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</si>
  <si>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</si>
  <si>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</si>
  <si>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</si>
  <si>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</si>
  <si>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</si>
  <si>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</si>
  <si>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</si>
  <si>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</si>
  <si>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</si>
  <si>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</si>
  <si>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</si>
  <si>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</si>
  <si>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</si>
  <si>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</si>
  <si>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</si>
  <si>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</si>
  <si>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</si>
  <si>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</si>
  <si>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</si>
  <si>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</si>
  <si>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</si>
  <si>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</si>
  <si>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</si>
  <si>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</si>
  <si>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</si>
  <si>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</si>
  <si>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</si>
  <si>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</si>
  <si>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</si>
  <si>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</si>
  <si>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</si>
  <si>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</si>
  <si>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</si>
  <si>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</si>
  <si>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</si>
  <si>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</si>
  <si>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</si>
  <si>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</si>
  <si>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</si>
  <si>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</si>
  <si>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</si>
  <si>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</si>
  <si>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</si>
  <si>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</si>
  <si>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</si>
  <si>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</si>
  <si>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</si>
  <si>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</si>
  <si>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</si>
  <si>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</si>
  <si>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</si>
  <si>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</si>
  <si>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</si>
  <si>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</si>
  <si>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</si>
  <si>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</si>
  <si>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</si>
  <si>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</si>
  <si>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</si>
  <si>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</si>
  <si>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</si>
  <si>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</si>
  <si>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</si>
  <si>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</si>
  <si>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</si>
  <si>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</si>
  <si>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</si>
  <si>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</si>
  <si>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</si>
  <si>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</si>
  <si>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</si>
  <si>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</si>
  <si>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</si>
  <si>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</si>
  <si>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</si>
  <si>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</si>
  <si>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</si>
  <si>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</si>
  <si>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</si>
  <si>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</si>
  <si>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</si>
  <si>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</si>
  <si>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</si>
  <si>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</si>
  <si>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</si>
  <si>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</si>
  <si>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</si>
  <si>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</si>
  <si>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</si>
  <si>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</si>
  <si>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</si>
  <si>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</si>
  <si>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</si>
  <si>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</si>
  <si>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</si>
  <si>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</si>
  <si>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</si>
  <si>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</si>
  <si>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</si>
  <si>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</si>
  <si>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</si>
  <si>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</si>
  <si>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</si>
  <si>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</si>
  <si>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</si>
  <si>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</si>
  <si>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</si>
  <si>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</si>
  <si>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</si>
  <si>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</si>
  <si>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</si>
  <si>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</si>
  <si>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</si>
  <si>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</si>
  <si>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</si>
  <si>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</si>
  <si>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</si>
  <si>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</si>
  <si>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</si>
  <si>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</si>
  <si>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</si>
  <si>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</si>
  <si>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</si>
  <si>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</si>
  <si>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</si>
  <si>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</si>
  <si>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</si>
  <si>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</si>
  <si>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</si>
  <si>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</si>
  <si>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</si>
  <si>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</si>
  <si>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</si>
  <si>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</si>
  <si>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</si>
  <si>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</si>
  <si>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</si>
  <si>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</si>
  <si>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</si>
  <si>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</si>
  <si>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</si>
  <si>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</si>
  <si>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</si>
  <si>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</si>
  <si>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</si>
  <si>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</si>
  <si>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</si>
  <si>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</si>
  <si>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</si>
  <si>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</si>
  <si>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</si>
  <si>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</si>
  <si>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</si>
  <si>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</si>
  <si>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</si>
  <si>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</si>
  <si>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</si>
  <si>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</si>
  <si>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</si>
  <si>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</si>
  <si>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</si>
  <si>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</si>
  <si>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</si>
  <si>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</si>
  <si>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</si>
  <si>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</si>
  <si>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</si>
  <si>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</si>
  <si>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</si>
  <si>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</si>
  <si>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</si>
  <si>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</si>
  <si>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</si>
  <si>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</si>
  <si>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</si>
  <si>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</si>
  <si>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</si>
  <si>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</si>
  <si>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</si>
  <si>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</si>
  <si>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</si>
  <si>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</si>
  <si>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</si>
  <si>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</si>
  <si>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</si>
  <si>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</si>
  <si>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</si>
  <si>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</si>
  <si>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</si>
  <si>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</si>
  <si>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</si>
  <si>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</si>
  <si>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</si>
  <si>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</si>
  <si>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</si>
  <si>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</si>
  <si>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</si>
  <si>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</si>
  <si>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</si>
  <si>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</si>
  <si>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</si>
  <si>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</si>
  <si>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</si>
  <si>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</si>
  <si>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</si>
  <si>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</si>
  <si>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</si>
  <si>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</si>
  <si>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</si>
  <si>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</si>
  <si>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</si>
  <si>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</si>
  <si>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</si>
  <si>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</si>
  <si>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</si>
  <si>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</si>
  <si>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</si>
  <si>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</si>
  <si>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</si>
  <si>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</si>
  <si>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</si>
  <si>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</si>
  <si>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</si>
  <si>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</si>
  <si>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</si>
  <si>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</si>
  <si>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</si>
  <si>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</si>
  <si>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</si>
  <si>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</si>
  <si>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</si>
  <si>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</si>
  <si>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</si>
  <si>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</si>
  <si>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</si>
  <si>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</si>
  <si>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</si>
  <si>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</si>
  <si>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</si>
  <si>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</si>
  <si>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</si>
  <si>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</si>
  <si>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</si>
  <si>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</si>
  <si>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</si>
  <si>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</si>
  <si>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</si>
  <si>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</si>
  <si>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</si>
  <si>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</si>
  <si>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</si>
  <si>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</si>
  <si>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</si>
  <si>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</si>
  <si>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</si>
  <si>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</si>
  <si>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</si>
  <si>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</si>
  <si>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</si>
  <si>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</si>
  <si>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</si>
  <si>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</si>
  <si>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</si>
  <si>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</si>
  <si>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</si>
  <si>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</si>
  <si>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</si>
  <si>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</si>
  <si>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</si>
  <si>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</si>
  <si>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</si>
  <si>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</si>
  <si>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</si>
  <si>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</si>
  <si>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</si>
  <si>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</si>
  <si>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</si>
  <si>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</si>
  <si>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</si>
  <si>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</si>
  <si>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</si>
  <si>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</si>
  <si>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</si>
  <si>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</si>
  <si>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</si>
  <si>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</si>
  <si>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</si>
  <si>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</si>
  <si>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</si>
  <si>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</si>
  <si>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</si>
  <si>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</si>
  <si>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</si>
  <si>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</si>
  <si>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</si>
  <si>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</si>
  <si>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</si>
  <si>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</si>
  <si>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</si>
  <si>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</si>
  <si>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</si>
  <si>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</si>
  <si>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</si>
  <si>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</si>
  <si>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</si>
  <si>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</si>
  <si>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</si>
  <si>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</si>
  <si>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</si>
  <si>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</si>
  <si>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</si>
  <si>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</si>
  <si>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</si>
  <si>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</si>
  <si>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</si>
  <si>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</si>
  <si>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</si>
  <si>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</si>
  <si>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</si>
  <si>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</si>
  <si>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</si>
  <si>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</si>
  <si>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</si>
  <si>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</si>
  <si>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</si>
  <si>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</si>
  <si>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</si>
  <si>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</si>
  <si>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</si>
  <si>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</si>
  <si>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</si>
  <si>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</si>
  <si>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</si>
  <si>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</si>
  <si>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</si>
  <si>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</si>
  <si>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</si>
  <si>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</si>
  <si>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</si>
  <si>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</si>
  <si>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</si>
  <si>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</si>
  <si>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</si>
  <si>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</si>
  <si>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</si>
  <si>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</si>
  <si>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</si>
  <si>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</si>
  <si>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</si>
  <si>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</si>
  <si>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</si>
  <si>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</si>
  <si>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</si>
  <si>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</si>
  <si>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</si>
  <si>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</si>
  <si>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</si>
  <si>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</si>
  <si>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</si>
  <si>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</si>
  <si>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</si>
  <si>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</si>
  <si>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</si>
  <si>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</si>
  <si>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</si>
  <si>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</si>
  <si>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</si>
  <si>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</si>
  <si>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</si>
  <si>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</si>
  <si>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</si>
  <si>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</si>
  <si>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</si>
  <si>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</si>
  <si>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</si>
  <si>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</si>
  <si>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</si>
  <si>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</si>
  <si>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</si>
  <si>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</si>
  <si>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</si>
  <si>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</si>
  <si>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</si>
  <si>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</si>
  <si>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</si>
  <si>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</si>
  <si>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</si>
  <si>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</si>
  <si>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</si>
  <si>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</si>
  <si>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</si>
  <si>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</si>
  <si>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</si>
  <si>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</si>
  <si>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</si>
  <si>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</si>
  <si>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</si>
  <si>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</si>
  <si>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</si>
  <si>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</si>
  <si>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</si>
  <si>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</si>
  <si>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</si>
  <si>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</si>
  <si>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</si>
  <si>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</si>
  <si>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</si>
  <si>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</si>
  <si>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</si>
  <si>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</si>
  <si>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</si>
  <si>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</si>
  <si>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</si>
  <si>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</si>
  <si>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</si>
  <si>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</si>
  <si>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</si>
  <si>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</si>
  <si>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</si>
  <si>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</si>
  <si>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</si>
  <si>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</si>
  <si>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</si>
  <si>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</si>
  <si>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</si>
  <si>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</si>
  <si>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</si>
  <si>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</si>
  <si>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</si>
  <si>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</si>
  <si>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</si>
  <si>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</si>
  <si>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</si>
  <si>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</si>
  <si>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</si>
  <si>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</si>
  <si>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</si>
  <si>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</si>
  <si>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</si>
  <si>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</si>
  <si>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</si>
  <si>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</si>
  <si>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</si>
  <si>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</si>
  <si>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</si>
  <si>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</si>
  <si>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</si>
  <si>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</si>
  <si>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</si>
  <si>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</si>
  <si>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</si>
  <si>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</si>
  <si>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</si>
  <si>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</si>
  <si>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</si>
  <si>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</si>
  <si>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</si>
  <si>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</si>
  <si>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</si>
  <si>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</si>
  <si>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</si>
  <si>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</si>
  <si>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</si>
  <si>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</si>
  <si>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</si>
  <si>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</si>
  <si>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</si>
  <si>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</si>
  <si>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</si>
  <si>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</si>
  <si>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</si>
  <si>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</si>
  <si>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</si>
  <si>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</si>
  <si>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</si>
  <si>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</si>
  <si>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</si>
  <si>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</si>
  <si>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</si>
  <si>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</si>
  <si>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</si>
  <si>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</si>
  <si>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</si>
  <si>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</si>
  <si>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</si>
  <si>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</si>
  <si>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</si>
  <si>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</si>
  <si>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</si>
  <si>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</si>
  <si>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</si>
  <si>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</si>
  <si>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</si>
  <si>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</si>
  <si>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</si>
  <si>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</si>
  <si>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</si>
  <si>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</si>
  <si>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</si>
  <si>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</si>
  <si>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</si>
  <si>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</si>
  <si>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</si>
  <si>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</si>
  <si>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</si>
  <si>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</si>
  <si>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</si>
  <si>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</si>
  <si>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</si>
  <si>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</si>
  <si>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</si>
  <si>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</si>
  <si>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</si>
  <si>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</si>
  <si>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</si>
  <si>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</si>
  <si>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</si>
  <si>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</si>
  <si>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</si>
  <si>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</si>
  <si>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</si>
  <si>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</si>
  <si>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</si>
  <si>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</si>
  <si>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</si>
  <si>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</si>
  <si>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</si>
  <si>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</si>
  <si>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</si>
  <si>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</si>
  <si>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</si>
  <si>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</si>
  <si>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</si>
  <si>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</si>
  <si>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</si>
  <si>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</si>
  <si>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</si>
  <si>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</si>
  <si>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</si>
  <si>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</si>
  <si>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</si>
  <si>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</si>
  <si>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</si>
  <si>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</si>
  <si>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</si>
  <si>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</si>
  <si>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</si>
  <si>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</si>
  <si>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</si>
  <si>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</si>
  <si>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</si>
  <si>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</si>
  <si>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</si>
  <si>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</si>
  <si>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</si>
  <si>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</si>
  <si>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</si>
  <si>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</si>
  <si>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</si>
  <si>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</si>
  <si>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</si>
  <si>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</si>
  <si>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</si>
  <si>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</si>
  <si>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</si>
  <si>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</si>
  <si>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</si>
  <si>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</si>
  <si>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</si>
  <si>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</si>
  <si>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</si>
  <si>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</si>
  <si>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</si>
  <si>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</si>
  <si>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</si>
  <si>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</si>
  <si>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</si>
  <si>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</si>
  <si>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</si>
  <si>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</si>
  <si>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</si>
  <si>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</si>
  <si>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</si>
  <si>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</si>
  <si>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</si>
  <si>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</si>
  <si>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</si>
  <si>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</si>
  <si>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</si>
  <si>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</si>
  <si>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</si>
  <si>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</si>
  <si>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</si>
  <si>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</si>
  <si>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</si>
  <si>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</si>
  <si>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</si>
  <si>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</si>
  <si>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</si>
  <si>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</si>
  <si>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</si>
  <si>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</si>
  <si>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</si>
  <si>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</si>
  <si>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</si>
  <si>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</si>
  <si>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</si>
  <si>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</si>
  <si>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</si>
  <si>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</si>
  <si>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</si>
  <si>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</si>
  <si>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</si>
  <si>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</si>
  <si>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</si>
  <si>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</si>
  <si>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</si>
  <si>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</si>
  <si>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</si>
  <si>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</si>
  <si>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</si>
  <si>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</si>
  <si>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</si>
  <si>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</si>
  <si>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</si>
  <si>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</si>
  <si>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</si>
  <si>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</si>
  <si>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</si>
  <si>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</si>
  <si>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</si>
  <si>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</si>
  <si>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</si>
  <si>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</si>
  <si>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</si>
  <si>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</si>
  <si>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</si>
  <si>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</si>
  <si>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</si>
  <si>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</si>
  <si>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</si>
  <si>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</si>
  <si>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</si>
  <si>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</si>
  <si>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</si>
  <si>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</si>
  <si>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</si>
  <si>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</si>
  <si>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</si>
  <si>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</si>
  <si>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</si>
  <si>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</si>
  <si>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</si>
  <si>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</si>
  <si>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</si>
  <si>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</si>
  <si>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</si>
  <si>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</si>
  <si>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</si>
  <si>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</si>
  <si>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</si>
  <si>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</si>
  <si>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</si>
  <si>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</si>
  <si>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</si>
  <si>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</si>
  <si>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</si>
  <si>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</si>
  <si>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</si>
  <si>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</si>
  <si>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</si>
  <si>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</si>
  <si>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</si>
  <si>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</si>
  <si>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</si>
  <si>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</si>
  <si>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</si>
  <si>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</si>
  <si>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</si>
  <si>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</si>
  <si>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</si>
  <si>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</si>
  <si>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</si>
  <si>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</si>
  <si>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</si>
  <si>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</si>
  <si>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</si>
  <si>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</si>
  <si>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</si>
  <si>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</si>
  <si>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</si>
  <si>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</si>
  <si>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</si>
  <si>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</si>
  <si>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</si>
  <si>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</si>
  <si>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</si>
  <si>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</si>
  <si>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</si>
  <si>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</si>
  <si>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</si>
  <si>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</si>
  <si>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</si>
  <si>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</si>
  <si>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</si>
  <si>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</si>
  <si>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</si>
  <si>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</si>
  <si>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</si>
  <si>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</si>
  <si>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</si>
  <si>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</si>
  <si>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</si>
  <si>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</si>
  <si>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</si>
  <si>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</si>
  <si>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</si>
  <si>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</si>
  <si>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</si>
  <si>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</si>
  <si>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</si>
  <si>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</si>
  <si>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</si>
  <si>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</si>
  <si>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</si>
  <si>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</si>
  <si>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</si>
  <si>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</si>
  <si>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</si>
  <si>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</si>
  <si>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</si>
  <si>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</si>
  <si>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</si>
  <si>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</si>
  <si>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</si>
  <si>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</si>
  <si>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</si>
  <si>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</si>
  <si>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</si>
  <si>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</si>
  <si>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</si>
  <si>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</si>
  <si>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</si>
  <si>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</si>
  <si>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</si>
  <si>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</si>
  <si>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</si>
  <si>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</si>
  <si>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</si>
  <si>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</si>
  <si>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</si>
  <si>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</si>
  <si>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</si>
  <si>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</si>
  <si>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</si>
  <si>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</si>
  <si>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</si>
  <si>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</si>
  <si>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</si>
  <si>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</si>
  <si>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</si>
  <si>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</si>
  <si>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</si>
  <si>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</si>
  <si>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</si>
  <si>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</si>
  <si>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</si>
  <si>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</si>
  <si>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</si>
  <si>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</si>
  <si>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</si>
  <si>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</si>
  <si>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</si>
  <si>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</si>
  <si>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</si>
  <si>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</si>
  <si>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</si>
  <si>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</si>
  <si>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</si>
  <si>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</si>
  <si>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</si>
  <si>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</si>
  <si>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</si>
  <si>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</si>
  <si>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</si>
  <si>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</si>
  <si>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</si>
  <si>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</si>
  <si>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</si>
  <si>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</si>
  <si>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</si>
  <si>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</si>
  <si>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</si>
  <si>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</si>
  <si>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</si>
  <si>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</si>
  <si>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</si>
  <si>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</si>
  <si>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</si>
  <si>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</si>
  <si>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</si>
  <si>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</si>
  <si>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</si>
  <si>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</si>
  <si>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</si>
  <si>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</si>
  <si>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</si>
  <si>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</si>
  <si>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</si>
  <si>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</si>
  <si>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</si>
  <si>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</si>
  <si>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</si>
  <si>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</si>
  <si>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</si>
  <si>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</si>
  <si>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</si>
  <si>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</si>
  <si>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</si>
  <si>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</si>
  <si>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</si>
  <si>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</si>
  <si>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</si>
  <si>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</si>
  <si>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</si>
  <si>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</si>
  <si>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</si>
  <si>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</si>
  <si>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</si>
  <si>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</si>
  <si>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</si>
  <si>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</si>
  <si>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</si>
  <si>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</si>
  <si>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</si>
  <si>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</si>
  <si>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</si>
  <si>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</si>
  <si>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</si>
  <si>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</si>
  <si>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</si>
  <si>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</si>
  <si>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</si>
  <si>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</si>
  <si>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</si>
  <si>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</si>
  <si>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</si>
  <si>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</si>
  <si>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</si>
  <si>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</si>
  <si>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</si>
  <si>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</si>
  <si>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</si>
  <si>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</si>
  <si>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</si>
  <si>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</si>
  <si>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</si>
  <si>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</si>
  <si>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</si>
  <si>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</si>
  <si>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</si>
  <si>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</si>
  <si>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</si>
  <si>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</si>
  <si>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</si>
  <si>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</si>
  <si>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</si>
  <si>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</si>
  <si>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</si>
  <si>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</si>
  <si>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</si>
  <si>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</si>
  <si>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</si>
  <si>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</si>
  <si>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</si>
  <si>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</si>
  <si>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</si>
  <si>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</si>
  <si>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</si>
  <si>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</si>
  <si>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</si>
  <si>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</si>
  <si>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</si>
  <si>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</si>
  <si>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</si>
  <si>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</si>
  <si>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</si>
  <si>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</si>
  <si>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</si>
  <si>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</si>
  <si>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</si>
  <si>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</si>
  <si>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</si>
  <si>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</si>
  <si>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</si>
  <si>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</si>
  <si>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</si>
  <si>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</si>
  <si>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</si>
  <si>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</si>
  <si>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</si>
  <si>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</si>
  <si>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</si>
  <si>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</si>
  <si>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</si>
  <si>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</si>
  <si>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</si>
  <si>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</si>
  <si>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</si>
  <si>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</si>
  <si>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</si>
  <si>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</si>
  <si>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</si>
  <si>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</si>
  <si>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</si>
  <si>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</si>
  <si>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</si>
  <si>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</si>
  <si>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</si>
  <si>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</si>
  <si>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</si>
  <si>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</si>
  <si>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</si>
  <si>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</si>
  <si>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</si>
  <si>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</si>
  <si>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</si>
  <si>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</si>
  <si>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</si>
  <si>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</si>
  <si>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</si>
  <si>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</si>
  <si>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</si>
  <si>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</si>
  <si>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</si>
  <si>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</si>
  <si>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</si>
  <si>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</si>
  <si>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</si>
  <si>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</si>
  <si>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</si>
  <si>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</si>
  <si>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</si>
  <si>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</si>
  <si>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</si>
  <si>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</si>
  <si>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</si>
  <si>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</si>
  <si>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</si>
  <si>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</si>
  <si>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</si>
  <si>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</si>
  <si>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</si>
  <si>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</si>
  <si>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</si>
  <si>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</si>
  <si>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</si>
  <si>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</si>
  <si>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</si>
  <si>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</si>
  <si>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</si>
  <si>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</si>
  <si>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</si>
  <si>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</si>
  <si>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</si>
  <si>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</si>
  <si>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</si>
  <si>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</si>
  <si>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</si>
  <si>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</si>
  <si>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</si>
  <si>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</si>
  <si>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</si>
  <si>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</si>
  <si>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</si>
  <si>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</si>
  <si>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</si>
  <si>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</si>
  <si>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</si>
  <si>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</si>
  <si>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</si>
  <si>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</si>
  <si>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</si>
  <si>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</si>
  <si>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</si>
  <si>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</si>
  <si>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</si>
  <si>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</si>
  <si>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</si>
  <si>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</si>
  <si>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</si>
  <si>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</si>
  <si>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</si>
  <si>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</si>
  <si>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</si>
  <si>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</si>
  <si>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</si>
  <si>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</si>
  <si>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</si>
  <si>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</si>
  <si>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</si>
  <si>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</si>
  <si>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</si>
  <si>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</si>
  <si>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</si>
  <si>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</si>
  <si>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</si>
  <si>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</si>
  <si>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</si>
  <si>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</si>
  <si>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</si>
  <si>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</si>
  <si>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</si>
  <si>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</si>
  <si>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</si>
  <si>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</si>
  <si>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</si>
  <si>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</si>
  <si>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</si>
  <si>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</si>
  <si>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</si>
  <si>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</si>
  <si>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</si>
  <si>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</si>
  <si>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</si>
  <si>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</si>
  <si>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</si>
  <si>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</si>
  <si>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</si>
  <si>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</si>
  <si>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</si>
  <si>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</si>
  <si>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</si>
  <si>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</si>
  <si>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</si>
  <si>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</si>
  <si>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</si>
  <si>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</si>
  <si>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</si>
  <si>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</si>
  <si>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</si>
  <si>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</si>
  <si>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</si>
  <si>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</si>
  <si>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</si>
  <si>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</si>
  <si>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</si>
  <si>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</si>
  <si>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</si>
  <si>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</si>
  <si>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</si>
  <si>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</si>
  <si>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</si>
  <si>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</si>
  <si>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</si>
  <si>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</si>
  <si>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</si>
  <si>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</si>
  <si>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</si>
  <si>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</si>
  <si>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</si>
  <si>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</si>
  <si>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</si>
  <si>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</si>
  <si>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</si>
  <si>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</si>
  <si>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</si>
  <si>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</si>
  <si>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</si>
  <si>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</si>
  <si>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</si>
  <si>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</si>
  <si>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</si>
  <si>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</si>
  <si>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</si>
  <si>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</si>
  <si>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</si>
  <si>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</si>
  <si>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</si>
  <si>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</si>
  <si>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</si>
  <si>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</si>
  <si>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</si>
  <si>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</si>
  <si>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</si>
  <si>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</si>
  <si>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</si>
  <si>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</si>
  <si>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</si>
  <si>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</si>
  <si>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</si>
  <si>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</si>
  <si>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</si>
  <si>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</si>
  <si>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</si>
  <si>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</si>
  <si>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</si>
  <si>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</si>
  <si>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</si>
  <si>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</si>
  <si>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</si>
  <si>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</si>
  <si>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</si>
  <si>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</si>
  <si>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</si>
  <si>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</si>
  <si>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</si>
  <si>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</si>
  <si>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</si>
  <si>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</si>
  <si>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</si>
  <si>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</si>
  <si>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</si>
  <si>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</si>
  <si>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</si>
  <si>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</si>
  <si>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</si>
  <si>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</si>
  <si>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</si>
  <si>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</si>
  <si>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</si>
  <si>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</si>
  <si>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</si>
  <si>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</si>
  <si>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</si>
  <si>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</si>
  <si>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</si>
  <si>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</si>
  <si>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</si>
  <si>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</si>
  <si>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</si>
  <si>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</si>
  <si>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</si>
  <si>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</si>
  <si>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</si>
  <si>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</si>
  <si>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</si>
  <si>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</si>
  <si>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</si>
  <si>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</si>
  <si>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</si>
  <si>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</si>
  <si>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</si>
  <si>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</si>
  <si>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</si>
  <si>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</si>
  <si>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</si>
  <si>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</si>
  <si>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</si>
  <si>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</si>
  <si>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</si>
  <si>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</si>
  <si>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</si>
  <si>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</si>
  <si>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</si>
  <si>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</si>
  <si>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</si>
  <si>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</si>
  <si>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</si>
  <si>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</si>
  <si>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</si>
  <si>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</si>
  <si>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</si>
  <si>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</si>
  <si>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</si>
  <si>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</si>
  <si>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</si>
  <si>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</si>
  <si>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</si>
  <si>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</si>
  <si>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</si>
  <si>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</si>
  <si>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</si>
  <si>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</si>
  <si>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</si>
  <si>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</si>
  <si>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</si>
  <si>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</si>
  <si>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</si>
  <si>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</si>
  <si>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</si>
  <si>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</si>
  <si>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</si>
  <si>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</si>
  <si>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</si>
  <si>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</si>
  <si>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</si>
  <si>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</si>
  <si>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</si>
  <si>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</si>
  <si>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</si>
  <si>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</si>
  <si>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</si>
  <si>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</si>
  <si>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</si>
  <si>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</si>
  <si>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</si>
  <si>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</si>
  <si>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</si>
  <si>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</si>
  <si>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</si>
  <si>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</si>
  <si>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</si>
  <si>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</si>
  <si>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</si>
  <si>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</si>
  <si>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</si>
  <si>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</si>
  <si>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</si>
  <si>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</si>
  <si>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</si>
  <si>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</si>
  <si>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</si>
  <si>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</si>
  <si>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</si>
  <si>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</si>
  <si>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</si>
  <si>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</si>
  <si>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</si>
  <si>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</si>
  <si>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</si>
  <si>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</si>
  <si>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</si>
  <si>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</si>
  <si>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</si>
  <si>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</si>
  <si>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</si>
  <si>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</si>
  <si>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</si>
  <si>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</si>
  <si>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</si>
  <si>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</si>
  <si>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</si>
  <si>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</si>
  <si>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</si>
  <si>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</si>
  <si>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</si>
  <si>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</si>
  <si>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</si>
  <si>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</si>
  <si>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</si>
  <si>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</si>
  <si>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</si>
  <si>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</si>
  <si>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</si>
  <si>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</si>
  <si>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</si>
  <si>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</si>
  <si>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</si>
  <si>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</si>
  <si>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</si>
  <si>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</si>
  <si>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</si>
  <si>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</si>
  <si>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</si>
  <si>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</si>
  <si>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</si>
  <si>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</si>
  <si>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</si>
  <si>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</si>
  <si>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</si>
  <si>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</si>
  <si>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</si>
  <si>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</si>
  <si>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</si>
  <si>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</si>
  <si>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</si>
  <si>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</si>
  <si>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</si>
  <si>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</si>
  <si>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</si>
  <si>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</si>
  <si>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</si>
  <si>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</si>
  <si>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</si>
  <si>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</si>
  <si>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</si>
  <si>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</si>
  <si>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</si>
  <si>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</si>
  <si>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</si>
  <si>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</si>
  <si>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</si>
  <si>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</si>
  <si>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</si>
  <si>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</si>
  <si>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</si>
  <si>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</si>
  <si>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</si>
  <si>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</si>
  <si>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</si>
  <si>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</si>
  <si>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</si>
  <si>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</si>
  <si>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</si>
  <si>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</si>
  <si>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</si>
  <si>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</si>
  <si>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</si>
  <si>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</si>
  <si>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</si>
  <si>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</si>
  <si>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</si>
  <si>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</si>
  <si>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</si>
  <si>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</si>
  <si>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</si>
  <si>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</si>
  <si>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</si>
  <si>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</si>
  <si>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</si>
  <si>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</si>
  <si>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</si>
  <si>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</si>
  <si>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</si>
  <si>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</si>
  <si>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</si>
  <si>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</si>
  <si>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</si>
  <si>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</si>
  <si>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</si>
  <si>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</si>
  <si>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</si>
  <si>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</si>
  <si>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</si>
  <si>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</si>
  <si>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</si>
  <si>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</si>
  <si>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</si>
  <si>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</si>
  <si>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</si>
  <si>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</si>
  <si>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</si>
  <si>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</si>
  <si>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</si>
  <si>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</si>
  <si>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</si>
  <si>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</si>
  <si>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</si>
  <si>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</si>
  <si>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</si>
  <si>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</si>
  <si>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</si>
  <si>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</si>
  <si>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</si>
  <si>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</si>
  <si>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</si>
  <si>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</si>
  <si>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</si>
  <si>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</si>
  <si>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</si>
  <si>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</si>
  <si>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</si>
  <si>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</si>
  <si>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</si>
  <si>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</si>
  <si>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</si>
  <si>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</si>
  <si>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</si>
  <si>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</si>
  <si>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</si>
  <si>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</si>
  <si>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</si>
  <si>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</si>
  <si>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</si>
  <si>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</si>
  <si>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</si>
  <si>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</si>
  <si>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</si>
  <si>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</si>
  <si>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</si>
  <si>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</si>
  <si>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</si>
  <si>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</si>
  <si>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</si>
  <si>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</si>
  <si>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</si>
  <si>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</si>
  <si>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</si>
  <si>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</si>
  <si>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</si>
  <si>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</si>
  <si>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</si>
  <si>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</si>
  <si>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</si>
  <si>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</si>
  <si>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</si>
  <si>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</si>
  <si>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</si>
  <si>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</si>
  <si>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</si>
  <si>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</si>
  <si>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</si>
  <si>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</si>
  <si>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</si>
  <si>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</si>
  <si>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</si>
  <si>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</si>
  <si>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</si>
  <si>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</si>
  <si>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</si>
  <si>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</si>
  <si>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</si>
  <si>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</si>
  <si>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</si>
  <si>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</si>
  <si>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</si>
  <si>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</si>
  <si>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</si>
  <si>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</si>
  <si>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</si>
  <si>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</si>
  <si>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</si>
  <si>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</si>
  <si>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</si>
  <si>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</si>
  <si>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</si>
  <si>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</si>
  <si>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</si>
  <si>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</si>
  <si>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</si>
  <si>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</si>
  <si>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</si>
  <si>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</si>
  <si>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</si>
  <si>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</si>
  <si>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</si>
  <si>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</si>
  <si>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</si>
  <si>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</si>
  <si>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</si>
  <si>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</si>
  <si>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</si>
  <si>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</si>
  <si>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</si>
  <si>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</si>
  <si>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</si>
  <si>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</si>
  <si>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</si>
  <si>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</si>
  <si>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</si>
  <si>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</si>
  <si>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</si>
  <si>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</si>
  <si>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</si>
  <si>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</si>
  <si>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</si>
  <si>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</si>
  <si>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</si>
  <si>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</si>
  <si>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</si>
  <si>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</si>
  <si>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</si>
  <si>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</si>
  <si>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</si>
  <si>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</si>
  <si>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</si>
  <si>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</si>
  <si>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</si>
  <si>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</si>
  <si>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</si>
  <si>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</si>
  <si>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</si>
  <si>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</si>
  <si>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</si>
  <si>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</si>
  <si>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</si>
  <si>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</si>
  <si>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</si>
  <si>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</si>
  <si>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</si>
  <si>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</si>
  <si>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</si>
  <si>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</si>
  <si>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</si>
  <si>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</si>
  <si>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</si>
  <si>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</si>
  <si>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</si>
  <si>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</si>
  <si>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</si>
  <si>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</si>
  <si>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</si>
  <si>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</si>
  <si>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</si>
  <si>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</si>
  <si>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</si>
  <si>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</si>
  <si>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</si>
  <si>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</si>
  <si>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</si>
  <si>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</si>
  <si>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</si>
  <si>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</si>
  <si>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</si>
  <si>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</si>
  <si>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</si>
  <si>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</si>
  <si>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</si>
  <si>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</si>
  <si>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</si>
  <si>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</si>
  <si>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</si>
  <si>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</si>
  <si>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</si>
  <si>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</si>
  <si>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</si>
  <si>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</si>
  <si>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</si>
  <si>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</si>
  <si>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</si>
  <si>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</si>
  <si>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</si>
  <si>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</si>
  <si>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</si>
  <si>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</si>
  <si>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</si>
  <si>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</si>
  <si>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</si>
  <si>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</si>
  <si>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</si>
  <si>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</si>
  <si>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</si>
  <si>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</si>
  <si>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</si>
  <si>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</si>
  <si>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</si>
  <si>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</si>
  <si>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</si>
  <si>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</si>
  <si>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</si>
  <si>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</si>
  <si>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</si>
  <si>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</si>
  <si>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</si>
  <si>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</si>
  <si>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</si>
  <si>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</si>
  <si>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</si>
  <si>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</si>
  <si>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</si>
  <si>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</si>
  <si>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</si>
  <si>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</si>
  <si>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</si>
  <si>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</si>
  <si>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</si>
  <si>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</si>
  <si>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</si>
  <si>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</si>
  <si>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</si>
  <si>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</si>
  <si>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</si>
  <si>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</si>
  <si>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</si>
  <si>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</si>
  <si>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</si>
  <si>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</si>
  <si>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</si>
  <si>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</si>
  <si>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</si>
  <si>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</si>
  <si>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</si>
  <si>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</si>
  <si>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</si>
  <si>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</si>
  <si>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</si>
  <si>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</si>
  <si>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</si>
  <si>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</si>
  <si>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</si>
  <si>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</si>
  <si>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</si>
  <si>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</si>
  <si>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</si>
  <si>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</si>
  <si>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</si>
  <si>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</si>
  <si>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</si>
  <si>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</si>
  <si>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</si>
  <si>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</si>
  <si>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</si>
  <si>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</si>
  <si>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</si>
  <si>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</si>
  <si>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</si>
  <si>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</si>
  <si>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</si>
  <si>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</si>
  <si>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</si>
  <si>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</si>
  <si>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</si>
  <si>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</si>
  <si>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</si>
  <si>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</si>
  <si>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</si>
  <si>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</si>
  <si>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</si>
  <si>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</si>
  <si>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</si>
  <si>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</si>
  <si>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</si>
  <si>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</si>
  <si>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</si>
  <si>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</si>
  <si>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</si>
  <si>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</si>
  <si>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</si>
  <si>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</si>
  <si>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</si>
  <si>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</si>
  <si>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</si>
  <si>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</si>
  <si>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</si>
  <si>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</si>
  <si>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</si>
  <si>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</si>
  <si>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</si>
  <si>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</si>
  <si>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</si>
  <si>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</si>
  <si>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</si>
  <si>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</si>
  <si>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</si>
  <si>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</si>
  <si>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</si>
  <si>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</si>
  <si>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</si>
  <si>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</si>
  <si>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</si>
  <si>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</si>
  <si>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</si>
  <si>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</si>
  <si>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</si>
  <si>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</si>
  <si>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</si>
  <si>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</si>
  <si>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</si>
  <si>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</si>
  <si>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</si>
  <si>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</si>
  <si>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</si>
  <si>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</si>
  <si>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</si>
  <si>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</si>
  <si>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</si>
  <si>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</si>
  <si>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</si>
  <si>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</si>
  <si>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</si>
  <si>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</si>
  <si>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</si>
  <si>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</si>
  <si>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</si>
  <si>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</si>
  <si>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</si>
  <si>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</si>
  <si>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</si>
  <si>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</si>
  <si>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</si>
  <si>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</si>
  <si>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</si>
  <si>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</si>
  <si>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</si>
  <si>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</si>
  <si>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</si>
  <si>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</si>
  <si>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</si>
  <si>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</si>
  <si>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</si>
  <si>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</si>
  <si>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</si>
  <si>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</si>
  <si>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</si>
  <si>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</si>
  <si>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</si>
  <si>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</si>
  <si>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</si>
  <si>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</si>
  <si>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</si>
  <si>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</si>
  <si>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</si>
  <si>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</si>
  <si>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</si>
  <si>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</si>
  <si>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</si>
  <si>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</si>
  <si>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</si>
  <si>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</si>
  <si>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</si>
  <si>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</si>
  <si>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</si>
  <si>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</si>
  <si>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</si>
  <si>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</si>
  <si>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</si>
  <si>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</si>
  <si>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</si>
  <si>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</si>
  <si>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</si>
  <si>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</si>
  <si>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</si>
  <si>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</si>
  <si>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</si>
  <si>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</si>
  <si>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</si>
  <si>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</si>
  <si>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</si>
  <si>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</si>
  <si>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</si>
  <si>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</si>
  <si>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</si>
  <si>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</si>
  <si>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</si>
  <si>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</si>
  <si>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</si>
  <si>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</si>
  <si>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</si>
  <si>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</si>
  <si>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</si>
  <si>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</si>
  <si>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</si>
  <si>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</si>
  <si>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</si>
  <si>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</si>
  <si>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</si>
  <si>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</si>
  <si>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</si>
  <si>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</si>
  <si>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</si>
  <si>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</si>
  <si>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</si>
  <si>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</si>
  <si>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</si>
  <si>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</si>
  <si>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</si>
  <si>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</si>
  <si>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</si>
  <si>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</si>
  <si>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</si>
  <si>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</si>
  <si>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</si>
  <si>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</si>
  <si>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</si>
  <si>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</si>
  <si>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</si>
  <si>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</si>
  <si>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</si>
  <si>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</si>
  <si>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</si>
  <si>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</si>
  <si>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</si>
  <si>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</si>
  <si>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</si>
  <si>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</si>
  <si>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</si>
  <si>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</si>
  <si>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</si>
  <si>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</si>
  <si>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</si>
  <si>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</si>
  <si>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</si>
  <si>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</si>
  <si>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</si>
  <si>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</si>
  <si>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</si>
  <si>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</si>
  <si>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</si>
  <si>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</si>
  <si>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</si>
  <si>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</si>
  <si>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</si>
  <si>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</si>
  <si>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</si>
  <si>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</si>
  <si>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</si>
  <si>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</si>
  <si>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</si>
  <si>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</si>
  <si>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</si>
  <si>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</si>
  <si>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</si>
  <si>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</si>
  <si>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</si>
  <si>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</si>
  <si>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</si>
  <si>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</si>
  <si>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</si>
  <si>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</si>
  <si>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</si>
  <si>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</si>
  <si>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</si>
  <si>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</si>
  <si>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</si>
  <si>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</si>
  <si>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</si>
  <si>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</si>
  <si>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</si>
  <si>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</si>
  <si>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</si>
  <si>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</si>
  <si>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</si>
  <si>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</si>
  <si>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</si>
  <si>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</si>
  <si>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</si>
  <si>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</si>
  <si>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</si>
  <si>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</si>
  <si>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</si>
  <si>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</si>
  <si>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</si>
  <si>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</si>
  <si>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</si>
  <si>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</si>
  <si>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</si>
  <si>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</si>
  <si>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</si>
  <si>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</si>
  <si>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</si>
  <si>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</si>
  <si>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</si>
  <si>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</si>
  <si>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</si>
  <si>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</si>
  <si>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</si>
  <si>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</si>
  <si>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</si>
  <si>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</si>
  <si>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</si>
  <si>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</si>
  <si>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</si>
  <si>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</si>
  <si>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</si>
  <si>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</si>
  <si>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</si>
  <si>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</si>
  <si>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</si>
  <si>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</si>
  <si>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</si>
  <si>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</si>
  <si>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</si>
  <si>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</si>
  <si>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</si>
  <si>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</si>
  <si>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</si>
  <si>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</si>
  <si>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</si>
  <si>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</si>
  <si>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</si>
  <si>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</si>
  <si>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</si>
  <si>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</si>
  <si>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</si>
  <si>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</si>
  <si>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</si>
  <si>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</si>
  <si>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</si>
  <si>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</si>
  <si>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</si>
  <si>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</si>
  <si>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</si>
  <si>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</si>
  <si>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</si>
  <si>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</si>
  <si>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</si>
  <si>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</si>
  <si>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</si>
  <si>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</si>
  <si>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</si>
  <si>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</si>
  <si>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</si>
  <si>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</si>
  <si>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</si>
  <si>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</si>
  <si>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</si>
  <si>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</si>
  <si>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</si>
  <si>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</si>
  <si>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</si>
  <si>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</si>
  <si>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</si>
  <si>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</si>
  <si>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</si>
  <si>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</si>
  <si>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</si>
  <si>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</si>
  <si>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</si>
  <si>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</si>
  <si>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</si>
  <si>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</si>
  <si>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</si>
  <si>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</si>
  <si>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</si>
  <si>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</si>
  <si>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</si>
  <si>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</si>
  <si>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</si>
  <si>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</si>
  <si>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</si>
  <si>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</si>
  <si>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</si>
  <si>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</si>
  <si>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</si>
  <si>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</si>
  <si>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</si>
  <si>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</si>
  <si>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</si>
  <si>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</si>
  <si>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</si>
  <si>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</si>
  <si>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</si>
  <si>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</si>
  <si>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</si>
  <si>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</si>
  <si>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</si>
  <si>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</si>
  <si>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</si>
  <si>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</si>
  <si>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</si>
  <si>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</si>
  <si>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</si>
  <si>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</si>
  <si>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</si>
  <si>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</si>
  <si>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</si>
  <si>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</si>
  <si>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</si>
  <si>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</si>
  <si>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</si>
  <si>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</si>
  <si>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</si>
  <si>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</si>
  <si>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</si>
  <si>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</si>
  <si>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</si>
  <si>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</si>
  <si>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</si>
  <si>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</si>
  <si>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</si>
  <si>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</si>
  <si>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</si>
  <si>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</si>
  <si>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</si>
  <si>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</si>
  <si>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</si>
  <si>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</si>
  <si>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</si>
  <si>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</si>
  <si>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</si>
  <si>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</si>
  <si>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</si>
  <si>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</si>
  <si>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</si>
  <si>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</si>
  <si>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</si>
  <si>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</si>
  <si>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</si>
  <si>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</si>
  <si>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</si>
  <si>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</si>
  <si>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</si>
  <si>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</si>
  <si>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</si>
  <si>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</si>
  <si>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</si>
  <si>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</si>
  <si>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</si>
  <si>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</si>
  <si>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</si>
  <si>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</si>
  <si>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</si>
  <si>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</si>
  <si>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</si>
  <si>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</si>
  <si>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</si>
  <si>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</si>
  <si>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</si>
  <si>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</si>
  <si>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</si>
  <si>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</si>
  <si>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</si>
  <si>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</si>
  <si>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</si>
  <si>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</si>
  <si>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</si>
  <si>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</si>
  <si>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</si>
  <si>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</si>
  <si>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</si>
  <si>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</si>
  <si>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</si>
  <si>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</si>
  <si>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</si>
  <si>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</si>
  <si>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</si>
  <si>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</si>
  <si>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</si>
  <si>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</si>
  <si>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</si>
  <si>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</si>
  <si>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</si>
  <si>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</si>
  <si>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</si>
  <si>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</si>
  <si>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</si>
  <si>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</si>
  <si>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</si>
  <si>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</si>
  <si>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</si>
  <si>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</si>
  <si>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</si>
  <si>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</si>
  <si>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</si>
  <si>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</si>
  <si>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</si>
  <si>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</si>
  <si>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</si>
  <si>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</si>
  <si>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</si>
  <si>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</si>
  <si>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</si>
  <si>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</si>
  <si>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</si>
  <si>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</si>
  <si>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</si>
  <si>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</si>
  <si>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</si>
  <si>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</si>
  <si>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</si>
  <si>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</si>
  <si>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</si>
  <si>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</si>
  <si>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</si>
  <si>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</si>
  <si>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</si>
  <si>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</si>
  <si>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</si>
  <si>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</si>
  <si>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</si>
  <si>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</si>
  <si>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</si>
  <si>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</si>
  <si>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</si>
  <si>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</si>
  <si>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</si>
  <si>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</si>
  <si>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</si>
  <si>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</si>
  <si>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</si>
  <si>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</si>
  <si>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</si>
  <si>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</si>
  <si>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</si>
  <si>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</si>
  <si>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</si>
  <si>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</si>
  <si>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</si>
  <si>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</si>
  <si>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</si>
  <si>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</si>
  <si>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</si>
  <si>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</si>
  <si>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</si>
  <si>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</si>
  <si>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</si>
  <si>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</si>
  <si>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</si>
  <si>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</si>
  <si>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</si>
  <si>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</si>
  <si>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</si>
  <si>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</si>
  <si>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</si>
  <si>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</si>
  <si>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</si>
  <si>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</si>
  <si>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</si>
  <si>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</si>
  <si>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</si>
  <si>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</si>
  <si>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</si>
  <si>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</si>
  <si>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</si>
  <si>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</si>
  <si>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</si>
  <si>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</si>
  <si>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</si>
  <si>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</si>
  <si>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</si>
  <si>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</si>
  <si>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</si>
  <si>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</si>
  <si>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</si>
  <si>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</si>
  <si>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</si>
  <si>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</si>
  <si>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</si>
  <si>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</si>
  <si>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</si>
  <si>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</si>
  <si>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</si>
  <si>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</si>
  <si>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</si>
  <si>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</si>
  <si>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</si>
  <si>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</si>
  <si>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</si>
  <si>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</si>
  <si>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</si>
  <si>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</si>
  <si>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</si>
  <si>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</si>
  <si>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</si>
  <si>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</si>
  <si>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</si>
  <si>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</si>
  <si>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</si>
  <si>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</si>
  <si>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</si>
  <si>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</si>
  <si>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</si>
  <si>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</si>
  <si>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</si>
  <si>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</si>
  <si>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</si>
  <si>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</si>
  <si>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</si>
  <si>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</si>
  <si>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</si>
  <si>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</si>
  <si>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</si>
  <si>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</si>
  <si>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</si>
  <si>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</si>
  <si>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</si>
  <si>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</si>
  <si>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</si>
  <si>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</si>
  <si>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</si>
  <si>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</si>
  <si>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</si>
  <si>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</si>
  <si>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</si>
  <si>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</si>
  <si>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</si>
  <si>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</si>
  <si>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</si>
  <si>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</si>
  <si>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</si>
  <si>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</si>
  <si>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</si>
  <si>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</si>
  <si>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</si>
  <si>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</si>
  <si>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</si>
  <si>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</si>
  <si>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</si>
  <si>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</si>
  <si>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</si>
  <si>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</si>
  <si>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</si>
  <si>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</si>
  <si>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</si>
  <si>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</si>
  <si>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</si>
  <si>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</si>
  <si>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</si>
  <si>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</si>
  <si>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</si>
  <si>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</si>
  <si>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</si>
  <si>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</si>
  <si>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</si>
  <si>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</si>
  <si>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</si>
  <si>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</si>
  <si>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</si>
  <si>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</si>
  <si>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</si>
  <si>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</si>
  <si>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</si>
  <si>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</si>
  <si>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</si>
  <si>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</si>
  <si>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</si>
  <si>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</si>
  <si>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</si>
  <si>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</si>
  <si>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</si>
  <si>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</si>
  <si>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</si>
  <si>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</si>
  <si>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</si>
  <si>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</si>
  <si>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</si>
  <si>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</si>
  <si>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</si>
  <si>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</si>
  <si>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</si>
  <si>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</si>
  <si>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</si>
  <si>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</si>
  <si>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</si>
  <si>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</si>
  <si>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</si>
  <si>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</si>
  <si>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</si>
  <si>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</si>
  <si>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</si>
  <si>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</si>
  <si>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</si>
  <si>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</si>
  <si>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</si>
  <si>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</si>
  <si>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</si>
  <si>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</si>
  <si>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</si>
  <si>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</si>
  <si>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</si>
  <si>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</si>
  <si>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</si>
  <si>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</si>
  <si>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</si>
  <si>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</si>
  <si>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</si>
  <si>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</si>
  <si>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</si>
  <si>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</si>
  <si>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</si>
  <si>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</si>
  <si>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</si>
  <si>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</si>
  <si>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</si>
  <si>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</si>
  <si>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</si>
  <si>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</si>
  <si>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</si>
  <si>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</si>
  <si>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</si>
  <si>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</si>
  <si>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</si>
  <si>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</si>
  <si>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</si>
  <si>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</si>
  <si>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</si>
  <si>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</si>
  <si>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</si>
  <si>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</si>
  <si>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</si>
  <si>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</si>
  <si>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</si>
  <si>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</si>
  <si>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</si>
  <si>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</si>
  <si>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</si>
  <si>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</si>
  <si>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</si>
  <si>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</si>
  <si>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</si>
  <si>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</si>
  <si>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</si>
  <si>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</si>
  <si>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</si>
  <si>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</si>
  <si>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</si>
  <si>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</si>
  <si>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</si>
  <si>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</si>
  <si>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</si>
  <si>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</si>
  <si>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</si>
  <si>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</si>
  <si>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</si>
  <si>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</si>
  <si>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</si>
  <si>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</si>
  <si>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</si>
  <si>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</si>
  <si>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</si>
  <si>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</si>
  <si>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</si>
  <si>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</si>
  <si>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</si>
  <si>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</si>
  <si>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</si>
  <si>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</si>
  <si>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</si>
  <si>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</si>
  <si>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</si>
  <si>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</si>
  <si>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</si>
  <si>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</si>
  <si>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</si>
  <si>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</si>
  <si>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</si>
  <si>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</si>
  <si>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</si>
  <si>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</si>
  <si>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</si>
  <si>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</si>
  <si>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</si>
  <si>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</si>
  <si>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</si>
  <si>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</si>
  <si>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</si>
  <si>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</si>
  <si>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</si>
  <si>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</si>
  <si>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</si>
  <si>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</si>
  <si>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</si>
  <si>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</si>
  <si>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</si>
  <si>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</si>
  <si>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</si>
  <si>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</si>
  <si>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</si>
  <si>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</si>
  <si>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</si>
  <si>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</si>
  <si>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</si>
  <si>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</si>
  <si>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</si>
  <si>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</si>
  <si>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</si>
  <si>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</si>
  <si>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</si>
  <si>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</si>
  <si>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</si>
  <si>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</si>
  <si>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</si>
  <si>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</si>
  <si>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</si>
  <si>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</si>
  <si>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</si>
  <si>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</si>
  <si>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</si>
  <si>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</si>
  <si>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</si>
  <si>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</si>
  <si>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</si>
  <si>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</si>
  <si>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</si>
  <si>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</si>
  <si>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</si>
  <si>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</si>
  <si>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</si>
  <si>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</si>
  <si>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</si>
  <si>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</si>
  <si>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</si>
  <si>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</si>
  <si>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</si>
  <si>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</si>
  <si>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</si>
  <si>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</si>
  <si>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</si>
  <si>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</si>
  <si>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</si>
  <si>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</si>
  <si>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</si>
  <si>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</si>
  <si>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</si>
  <si>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</si>
  <si>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</si>
  <si>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</si>
  <si>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</si>
  <si>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</si>
  <si>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</si>
  <si>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</si>
  <si>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</si>
  <si>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</si>
  <si>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</si>
  <si>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</si>
  <si>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</si>
  <si>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</si>
  <si>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</si>
  <si>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</si>
  <si>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</si>
  <si>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</si>
  <si>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</si>
  <si>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</si>
  <si>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</si>
  <si>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</si>
  <si>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</si>
  <si>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</si>
  <si>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</si>
  <si>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</si>
  <si>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</si>
  <si>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</si>
  <si>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</si>
  <si>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</si>
  <si>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</si>
  <si>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</si>
  <si>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</si>
  <si>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</si>
  <si>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</si>
  <si>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</si>
  <si>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</si>
  <si>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</si>
  <si>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</si>
  <si>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</si>
  <si>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</si>
  <si>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</si>
  <si>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</si>
  <si>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</si>
  <si>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</si>
  <si>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</si>
  <si>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</si>
  <si>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</si>
  <si>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</si>
  <si>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</si>
  <si>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</si>
  <si>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</si>
  <si>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</si>
  <si>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</si>
  <si>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</si>
  <si>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</si>
  <si>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</si>
  <si>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</si>
  <si>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</si>
  <si>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</si>
  <si>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</si>
  <si>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</si>
  <si>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</si>
  <si>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</si>
  <si>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</si>
  <si>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</si>
  <si>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</si>
  <si>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</si>
  <si>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</si>
  <si>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</si>
  <si>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</si>
  <si>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</si>
  <si>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</si>
  <si>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</si>
  <si>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</si>
  <si>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</si>
  <si>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</si>
  <si>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</si>
  <si>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</si>
  <si>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</si>
  <si>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</si>
  <si>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</si>
  <si>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</si>
  <si>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</si>
  <si>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</si>
  <si>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</si>
  <si>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</si>
  <si>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</si>
  <si>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</si>
  <si>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</si>
  <si>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</si>
  <si>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</si>
  <si>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</si>
  <si>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</si>
  <si>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</si>
  <si>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</si>
  <si>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</si>
  <si>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</si>
  <si>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</si>
  <si>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</si>
  <si>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</si>
  <si>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</si>
  <si>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</si>
  <si>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</si>
  <si>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</si>
  <si>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</si>
  <si>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</si>
  <si>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</si>
  <si>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</si>
  <si>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</si>
  <si>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</si>
  <si>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</si>
  <si>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</si>
  <si>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</si>
  <si>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</si>
  <si>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</si>
  <si>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</si>
  <si>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</si>
  <si>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</si>
  <si>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</si>
  <si>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</si>
  <si>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</si>
  <si>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</si>
  <si>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</si>
  <si>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</si>
  <si>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</si>
  <si>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</si>
  <si>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</si>
  <si>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</si>
  <si>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</si>
  <si>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</si>
  <si>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</si>
  <si>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</si>
  <si>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</si>
  <si>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</si>
  <si>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</si>
  <si>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</si>
  <si>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</si>
  <si>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</si>
  <si>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</si>
  <si>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</si>
  <si>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</si>
  <si>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</si>
  <si>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</si>
  <si>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</si>
  <si>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</si>
  <si>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</si>
  <si>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</si>
  <si>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</si>
  <si>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</si>
  <si>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</si>
  <si>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</si>
  <si>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</si>
  <si>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</si>
  <si>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</si>
  <si>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</si>
  <si>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</si>
  <si>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</si>
  <si>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</si>
  <si>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</si>
  <si>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</si>
  <si>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</si>
  <si>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</si>
  <si>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</si>
  <si>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</si>
  <si>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</si>
  <si>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</si>
  <si>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</si>
  <si>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</si>
  <si>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</si>
  <si>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</si>
  <si>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</si>
  <si>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</si>
  <si>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</si>
  <si>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</si>
  <si>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</si>
  <si>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</si>
  <si>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</si>
  <si>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</si>
  <si>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</si>
  <si>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</si>
  <si>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</si>
  <si>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</si>
  <si>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</si>
  <si>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</si>
  <si>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</si>
  <si>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</si>
  <si>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</si>
  <si>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</si>
  <si>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</si>
  <si>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</si>
  <si>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</si>
  <si>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</si>
  <si>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</si>
  <si>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</si>
  <si>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</si>
  <si>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</si>
  <si>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</si>
  <si>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</si>
  <si>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</si>
  <si>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</si>
  <si>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</si>
  <si>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</si>
  <si>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</si>
  <si>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</si>
  <si>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</si>
  <si>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</si>
  <si>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</si>
  <si>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</si>
  <si>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</si>
  <si>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</si>
  <si>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</si>
  <si>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</si>
  <si>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</si>
  <si>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</si>
  <si>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</si>
  <si>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</si>
  <si>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</si>
  <si>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</si>
  <si>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</si>
  <si>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</si>
  <si>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</si>
  <si>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</si>
  <si>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</si>
  <si>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</si>
  <si>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</si>
  <si>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</si>
  <si>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</si>
  <si>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</si>
  <si>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</si>
  <si>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</si>
  <si>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</si>
  <si>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</si>
  <si>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</si>
  <si>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</si>
  <si>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</si>
  <si>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</si>
  <si>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</si>
  <si>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</si>
  <si>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</si>
  <si>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</si>
  <si>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</si>
  <si>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</si>
  <si>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</si>
  <si>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</si>
  <si>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</si>
  <si>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</si>
  <si>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</si>
  <si>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</si>
  <si>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</si>
  <si>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</si>
  <si>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</si>
  <si>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</si>
  <si>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</si>
  <si>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</si>
  <si>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</si>
  <si>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</si>
  <si>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</si>
  <si>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</si>
  <si>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</si>
  <si>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</si>
  <si>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</si>
  <si>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</si>
  <si>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</si>
  <si>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</si>
  <si>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</si>
  <si>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</si>
  <si>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</si>
  <si>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</si>
  <si>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</si>
  <si>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</si>
  <si>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</si>
  <si>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</si>
  <si>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</si>
  <si>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</si>
  <si>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</si>
  <si>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</si>
  <si>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</si>
  <si>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</si>
  <si>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</si>
  <si>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</si>
  <si>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</si>
  <si>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</si>
  <si>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</si>
  <si>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</si>
  <si>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</si>
  <si>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</si>
  <si>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</si>
  <si>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</si>
  <si>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</si>
  <si>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</si>
  <si>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</si>
  <si>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</si>
  <si>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</si>
  <si>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</si>
  <si>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</si>
  <si>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</si>
  <si>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</si>
  <si>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</si>
  <si>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</si>
  <si>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</si>
  <si>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</si>
  <si>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</si>
  <si>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</si>
  <si>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</si>
  <si>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</si>
  <si>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</si>
  <si>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</si>
  <si>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</si>
  <si>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</si>
  <si>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</si>
  <si>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</si>
  <si>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</si>
  <si>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</si>
  <si>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</si>
  <si>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</si>
  <si>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</si>
  <si>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</si>
  <si>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</si>
  <si>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</si>
  <si>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</si>
  <si>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</si>
  <si>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</si>
  <si>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</si>
  <si>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</si>
  <si>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</si>
  <si>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</si>
  <si>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</si>
  <si>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</si>
  <si>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</si>
  <si>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</si>
  <si>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</si>
  <si>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</si>
  <si>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</si>
  <si>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</si>
  <si>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</si>
  <si>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</si>
  <si>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</si>
  <si>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</si>
  <si>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</si>
  <si>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</si>
  <si>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</si>
  <si>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</si>
  <si>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</si>
  <si>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</si>
  <si>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</si>
  <si>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</si>
  <si>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</si>
  <si>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</si>
  <si>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</si>
  <si>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</si>
  <si>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</si>
  <si>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</si>
  <si>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</si>
  <si>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</si>
  <si>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</si>
  <si>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</si>
  <si>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</si>
  <si>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</si>
  <si>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</si>
  <si>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</si>
  <si>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</si>
  <si>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</si>
  <si>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</si>
  <si>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</si>
  <si>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</si>
  <si>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</si>
  <si>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</si>
  <si>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</si>
  <si>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</si>
  <si>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</si>
  <si>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</si>
  <si>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</si>
  <si>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</si>
  <si>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</si>
  <si>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</si>
  <si>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</si>
  <si>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</si>
  <si>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</si>
  <si>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</si>
  <si>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</si>
  <si>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</si>
  <si>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</si>
  <si>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</si>
  <si>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</si>
  <si>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</si>
  <si>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</si>
  <si>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</si>
  <si>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</si>
  <si>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</si>
  <si>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</si>
  <si>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</si>
  <si>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</si>
  <si>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</si>
  <si>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</si>
  <si>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</si>
  <si>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</si>
  <si>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</si>
  <si>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</si>
  <si>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</si>
  <si>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</si>
  <si>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</si>
  <si>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</si>
  <si>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</si>
  <si>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</si>
  <si>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</si>
  <si>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</si>
  <si>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</si>
  <si>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</si>
  <si>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</si>
  <si>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</si>
  <si>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</si>
  <si>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</si>
  <si>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</si>
  <si>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</si>
  <si>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</si>
  <si>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</si>
  <si>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</si>
  <si>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</si>
  <si>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</si>
  <si>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</si>
  <si>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</si>
  <si>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</si>
  <si>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</si>
  <si>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</si>
  <si>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</si>
  <si>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</si>
  <si>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</si>
  <si>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</si>
  <si>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</si>
  <si>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</si>
  <si>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</si>
  <si>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</si>
  <si>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</si>
  <si>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</si>
  <si>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</si>
  <si>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</si>
  <si>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</si>
  <si>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</si>
  <si>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</si>
  <si>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</si>
  <si>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</si>
  <si>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</si>
  <si>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</si>
  <si>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</si>
  <si>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</si>
  <si>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</si>
  <si>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</si>
  <si>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</si>
  <si>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</si>
  <si>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</si>
  <si>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</si>
  <si>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</si>
  <si>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</si>
  <si>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</si>
  <si>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</si>
  <si>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</si>
  <si>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</si>
  <si>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</si>
  <si>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</si>
  <si>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</si>
  <si>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</si>
  <si>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</si>
  <si>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</si>
  <si>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</si>
  <si>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</si>
  <si>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</si>
  <si>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</si>
  <si>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</si>
  <si>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</si>
  <si>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</si>
  <si>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</si>
  <si>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</si>
  <si>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</si>
  <si>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</si>
  <si>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</si>
  <si>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</si>
  <si>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</si>
  <si>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</si>
  <si>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</si>
  <si>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</si>
  <si>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</si>
  <si>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</si>
  <si>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</si>
  <si>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</si>
  <si>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</si>
  <si>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</si>
  <si>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</si>
  <si>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</si>
  <si>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</si>
  <si>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</si>
  <si>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</si>
  <si>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</si>
  <si>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</si>
  <si>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</si>
  <si>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</si>
  <si>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</si>
  <si>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</si>
  <si>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</si>
  <si>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</si>
  <si>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</si>
  <si>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</si>
  <si>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</si>
  <si>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</si>
  <si>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</si>
  <si>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</si>
  <si>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</si>
  <si>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</si>
  <si>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</si>
  <si>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</si>
  <si>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</si>
  <si>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</si>
  <si>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</si>
  <si>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</si>
  <si>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</si>
  <si>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</si>
  <si>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</si>
  <si>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</si>
  <si>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</si>
  <si>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</si>
  <si>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</si>
  <si>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</si>
  <si>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</si>
  <si>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</si>
  <si>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</si>
  <si>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</si>
  <si>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</si>
  <si>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</si>
  <si>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</si>
  <si>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</si>
  <si>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</si>
  <si>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</si>
  <si>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</si>
  <si>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</si>
  <si>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</si>
  <si>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</si>
  <si>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</si>
  <si>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</si>
  <si>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</si>
  <si>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</si>
  <si>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</si>
  <si>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</si>
  <si>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</si>
  <si>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</si>
  <si>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</si>
  <si>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</si>
  <si>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</si>
  <si>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</si>
  <si>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</si>
  <si>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</si>
  <si>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</si>
  <si>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</si>
  <si>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</si>
  <si>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</si>
  <si>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</si>
  <si>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</si>
  <si>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</si>
  <si>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</si>
  <si>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</si>
  <si>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</si>
  <si>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</si>
  <si>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</si>
  <si>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</si>
  <si>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</si>
  <si>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</si>
  <si>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</si>
  <si>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</si>
  <si>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</si>
  <si>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</si>
  <si>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</si>
  <si>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</si>
  <si>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</si>
  <si>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</si>
  <si>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</si>
  <si>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</si>
  <si>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</si>
  <si>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</si>
  <si>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</si>
  <si>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</si>
  <si>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</si>
  <si>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</si>
  <si>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</si>
  <si>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</si>
  <si>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</si>
  <si>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</si>
  <si>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</si>
  <si>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</si>
  <si>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</si>
  <si>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</si>
  <si>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</si>
  <si>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</si>
  <si>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</si>
  <si>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</si>
  <si>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</si>
  <si>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</si>
  <si>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</si>
  <si>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</si>
  <si>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</si>
  <si>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</si>
  <si>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</si>
  <si>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</si>
  <si>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</si>
  <si>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</si>
  <si>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</si>
  <si>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</si>
  <si>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</si>
  <si>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</si>
  <si>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</si>
  <si>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</si>
  <si>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</si>
  <si>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</si>
  <si>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</si>
  <si>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</si>
  <si>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</si>
  <si>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</si>
  <si>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</si>
  <si>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</si>
  <si>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</si>
  <si>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</si>
  <si>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</si>
  <si>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</si>
  <si>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</si>
  <si>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</si>
  <si>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</si>
  <si>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</si>
  <si>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</si>
  <si>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</si>
  <si>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</si>
  <si>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</si>
  <si>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</si>
  <si>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</si>
  <si>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</si>
  <si>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</si>
  <si>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</si>
  <si>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</si>
  <si>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</si>
  <si>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</si>
  <si>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</si>
  <si>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</si>
  <si>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</si>
  <si>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</si>
  <si>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</si>
  <si>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</si>
  <si>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</si>
  <si>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</si>
  <si>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</si>
  <si>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</si>
  <si>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</si>
  <si>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</si>
  <si>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</si>
  <si>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</si>
  <si>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</si>
  <si>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</si>
  <si>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</si>
  <si>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</si>
  <si>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</si>
  <si>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</si>
  <si>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</si>
  <si>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</si>
  <si>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</si>
  <si>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</si>
  <si>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</si>
  <si>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</si>
  <si>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</si>
  <si>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</si>
  <si>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</si>
  <si>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</si>
  <si>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</si>
  <si>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</si>
  <si>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</si>
  <si>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</si>
  <si>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</si>
  <si>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</si>
  <si>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</si>
  <si>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</si>
  <si>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</si>
  <si>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</si>
  <si>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</si>
  <si>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</si>
  <si>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</si>
  <si>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</si>
  <si>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</si>
  <si>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</si>
  <si>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</si>
  <si>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</si>
  <si>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</si>
  <si>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</si>
  <si>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</si>
  <si>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</si>
  <si>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</si>
  <si>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</si>
  <si>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</si>
  <si>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</si>
  <si>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</si>
  <si>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</si>
  <si>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</si>
  <si>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</si>
  <si>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</si>
  <si>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</si>
  <si>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</si>
  <si>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</si>
  <si>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</si>
  <si>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</si>
  <si>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</si>
  <si>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</si>
  <si>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</si>
  <si>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</si>
  <si>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</si>
  <si>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</si>
  <si>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</si>
  <si>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</si>
  <si>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</si>
  <si>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</si>
  <si>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</si>
  <si>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</si>
  <si>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</si>
  <si>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</si>
  <si>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</si>
  <si>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</si>
  <si>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</si>
  <si>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</si>
  <si>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</si>
  <si>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</si>
  <si>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</si>
  <si>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</si>
  <si>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</si>
  <si>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</si>
  <si>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</si>
  <si>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</si>
  <si>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</si>
  <si>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</si>
  <si>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</si>
  <si>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</si>
  <si>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</si>
  <si>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</si>
  <si>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</si>
  <si>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</si>
  <si>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</si>
  <si>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</si>
  <si>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</si>
  <si>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</si>
  <si>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</si>
  <si>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</si>
  <si>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</si>
  <si>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</si>
  <si>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</si>
  <si>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</si>
  <si>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</si>
  <si>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</si>
  <si>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</si>
  <si>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</si>
  <si>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</si>
  <si>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</si>
  <si>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</si>
  <si>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</si>
  <si>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</si>
  <si>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</si>
  <si>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</si>
  <si>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</si>
  <si>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</si>
  <si>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</si>
  <si>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</si>
  <si>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</si>
  <si>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</si>
  <si>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</si>
  <si>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</si>
  <si>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</si>
  <si>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</si>
  <si>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</si>
  <si>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</si>
  <si>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</si>
  <si>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</si>
  <si>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</si>
  <si>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</si>
  <si>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</si>
  <si>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</si>
  <si>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</si>
  <si>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</si>
  <si>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</si>
  <si>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</si>
  <si>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</si>
  <si>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</si>
  <si>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</si>
  <si>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</si>
  <si>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</si>
  <si>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</si>
  <si>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</si>
  <si>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</si>
  <si>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</si>
  <si>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</si>
  <si>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</si>
  <si>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</si>
  <si>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</si>
  <si>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</si>
  <si>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</si>
  <si>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</si>
  <si>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</si>
  <si>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</si>
  <si>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</si>
  <si>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</si>
  <si>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</si>
  <si>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</si>
  <si>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</si>
  <si>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</si>
  <si>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</si>
  <si>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</si>
  <si>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</si>
  <si>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</si>
  <si>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</si>
  <si>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</si>
  <si>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</si>
  <si>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</si>
  <si>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</si>
  <si>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</si>
  <si>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</si>
  <si>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</si>
  <si>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</si>
  <si>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</si>
  <si>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</si>
  <si>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</si>
  <si>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</si>
  <si>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</si>
  <si>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</si>
  <si>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</si>
  <si>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</si>
  <si>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</si>
  <si>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</si>
  <si>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</si>
  <si>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</si>
  <si>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</si>
  <si>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</si>
  <si>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</si>
  <si>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</si>
  <si>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</si>
  <si>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</si>
  <si>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</si>
  <si>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</si>
  <si>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</si>
  <si>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</si>
  <si>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</si>
  <si>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</si>
  <si>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</si>
  <si>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</si>
  <si>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</si>
  <si>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</si>
  <si>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</si>
  <si>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</si>
  <si>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</si>
  <si>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</si>
  <si>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</si>
  <si>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</si>
  <si>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</si>
  <si>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</si>
  <si>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</si>
  <si>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</si>
  <si>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</si>
  <si>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</si>
  <si>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</si>
  <si>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</si>
  <si>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</si>
  <si>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</si>
  <si>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</si>
  <si>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</si>
  <si>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</si>
  <si>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</si>
  <si>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</si>
  <si>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</si>
  <si>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</si>
  <si>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</si>
  <si>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</si>
  <si>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</si>
  <si>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</si>
  <si>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</si>
  <si>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</si>
  <si>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</si>
  <si>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</si>
  <si>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</si>
  <si>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</si>
  <si>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</si>
  <si>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</si>
  <si>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</si>
  <si>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</si>
  <si>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</si>
  <si>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</si>
  <si>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</si>
  <si>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</si>
  <si>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</si>
  <si>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</si>
  <si>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</si>
  <si>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</si>
  <si>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</si>
  <si>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</si>
  <si>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</si>
  <si>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</si>
  <si>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</si>
  <si>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</si>
  <si>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</si>
  <si>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</si>
  <si>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</si>
  <si>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</si>
  <si>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</si>
  <si>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</si>
  <si>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</si>
  <si>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</si>
  <si>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</si>
  <si>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</si>
  <si>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</si>
  <si>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</si>
  <si>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</si>
  <si>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</si>
  <si>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</si>
  <si>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</si>
  <si>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</si>
  <si>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</si>
  <si>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</si>
  <si>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</si>
  <si>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</si>
  <si>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</si>
  <si>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</si>
  <si>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</si>
  <si>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</si>
  <si>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</si>
  <si>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</si>
  <si>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</si>
  <si>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</si>
  <si>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</si>
  <si>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</si>
  <si>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</si>
  <si>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</si>
  <si>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</si>
  <si>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</si>
  <si>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</si>
  <si>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</si>
  <si>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</si>
  <si>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</si>
  <si>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</si>
  <si>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</si>
  <si>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</si>
  <si>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</si>
  <si>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</si>
  <si>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</si>
  <si>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</si>
  <si>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</si>
  <si>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</si>
  <si>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</si>
  <si>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</si>
  <si>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</si>
  <si>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</si>
  <si>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</si>
  <si>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</si>
  <si>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</si>
  <si>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</si>
  <si>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</si>
  <si>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</si>
  <si>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</si>
  <si>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</si>
  <si>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</si>
  <si>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</si>
  <si>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</si>
  <si>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</si>
  <si>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</si>
  <si>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</si>
  <si>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</si>
  <si>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</si>
  <si>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</si>
  <si>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</si>
  <si>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</si>
  <si>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</si>
  <si>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</si>
  <si>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</si>
  <si>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</si>
  <si>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</si>
  <si>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</si>
  <si>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</si>
  <si>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</si>
  <si>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</si>
  <si>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</si>
  <si>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</si>
  <si>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</si>
  <si>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</si>
  <si>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</si>
  <si>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</si>
  <si>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</si>
  <si>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</si>
  <si>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</si>
  <si>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</si>
  <si>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</si>
  <si>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</si>
  <si>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</si>
  <si>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</si>
  <si>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</si>
  <si>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</si>
  <si>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</si>
  <si>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</si>
  <si>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</si>
  <si>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</si>
  <si>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</si>
  <si>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</si>
  <si>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</si>
  <si>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</si>
  <si>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</si>
  <si>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</si>
  <si>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</si>
  <si>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</si>
  <si>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</si>
  <si>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</si>
  <si>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</si>
  <si>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</si>
  <si>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</si>
  <si>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</si>
  <si>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</si>
  <si>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</si>
  <si>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</si>
  <si>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</si>
  <si>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</si>
  <si>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</si>
  <si>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</si>
  <si>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</si>
  <si>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</si>
  <si>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</si>
  <si>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</si>
  <si>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</si>
  <si>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</si>
  <si>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</si>
  <si>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</si>
  <si>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</si>
  <si>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</si>
  <si>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</si>
  <si>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</si>
  <si>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</si>
  <si>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</si>
  <si>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</si>
  <si>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</si>
  <si>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</si>
  <si>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</si>
  <si>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</si>
  <si>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</si>
  <si>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</si>
  <si>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</si>
  <si>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</si>
  <si>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</si>
  <si>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</si>
  <si>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</si>
  <si>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</si>
  <si>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</si>
  <si>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</si>
  <si>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</si>
  <si>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</si>
  <si>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</si>
  <si>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</si>
  <si>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</si>
  <si>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</si>
  <si>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</si>
  <si>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</si>
  <si>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</si>
  <si>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</si>
  <si>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</si>
  <si>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</si>
  <si>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</si>
  <si>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</si>
  <si>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</si>
  <si>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</si>
  <si>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</si>
  <si>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</si>
  <si>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</si>
  <si>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</si>
  <si>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</si>
  <si>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</si>
  <si>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</si>
  <si>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</si>
  <si>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</si>
  <si>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</si>
  <si>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</si>
  <si>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</si>
  <si>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</si>
  <si>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</si>
  <si>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</si>
  <si>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</si>
  <si>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</si>
  <si>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</si>
  <si>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</si>
  <si>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</si>
  <si>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</si>
  <si>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</si>
  <si>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</si>
  <si>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</si>
  <si>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</si>
  <si>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</si>
  <si>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</si>
  <si>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</si>
  <si>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</si>
  <si>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</si>
  <si>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</si>
  <si>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</si>
  <si>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</si>
  <si>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</si>
  <si>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</si>
  <si>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</si>
  <si>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</si>
  <si>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</si>
  <si>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</si>
  <si>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</si>
  <si>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</si>
  <si>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</si>
  <si>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</si>
  <si>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</si>
  <si>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</si>
  <si>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</si>
  <si>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</si>
  <si>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</si>
  <si>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</si>
  <si>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</si>
  <si>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</si>
  <si>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</si>
  <si>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</si>
  <si>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</si>
  <si>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</si>
  <si>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</si>
  <si>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</si>
  <si>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</si>
  <si>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</si>
  <si>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</si>
  <si>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</si>
  <si>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</si>
  <si>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</si>
  <si>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</si>
  <si>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</si>
  <si>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</si>
  <si>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</si>
  <si>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</si>
  <si>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</si>
  <si>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</si>
  <si>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</si>
  <si>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</si>
  <si>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</si>
  <si>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</si>
  <si>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</si>
  <si>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</si>
  <si>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</si>
  <si>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</si>
  <si>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</si>
  <si>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</si>
  <si>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</si>
  <si>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</si>
  <si>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</si>
  <si>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</si>
  <si>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</si>
  <si>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</si>
  <si>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</si>
  <si>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</si>
  <si>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</si>
  <si>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</si>
  <si>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</si>
  <si>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</si>
  <si>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</si>
  <si>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</si>
  <si>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</si>
  <si>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</si>
  <si>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</si>
  <si>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</si>
  <si>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</si>
  <si>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</si>
  <si>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</si>
  <si>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</si>
  <si>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</si>
  <si>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</si>
  <si>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</si>
  <si>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</si>
  <si>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</si>
  <si>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</si>
  <si>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</si>
  <si>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</si>
  <si>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</si>
  <si>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</si>
  <si>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</si>
  <si>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</si>
  <si>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</si>
  <si>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</si>
  <si>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</si>
  <si>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</si>
  <si>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</si>
  <si>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</si>
  <si>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</si>
  <si>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</si>
  <si>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</si>
  <si>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</si>
  <si>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</si>
  <si>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</si>
  <si>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</si>
  <si>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</si>
  <si>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</si>
  <si>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</si>
  <si>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</si>
  <si>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</si>
  <si>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</si>
  <si>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</si>
  <si>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</si>
  <si>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</si>
  <si>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</si>
  <si>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</si>
  <si>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</si>
  <si>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</si>
  <si>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</si>
  <si>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</si>
  <si>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</si>
  <si>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</si>
  <si>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</si>
  <si>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</si>
  <si>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</si>
  <si>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</si>
  <si>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</si>
  <si>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</si>
  <si>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</si>
  <si>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</si>
  <si>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</si>
  <si>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</si>
  <si>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</si>
  <si>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</si>
  <si>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</si>
  <si>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</si>
  <si>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</si>
  <si>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</si>
  <si>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</si>
  <si>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</si>
  <si>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</si>
  <si>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</si>
  <si>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</si>
  <si>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</si>
  <si>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</si>
  <si>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</si>
  <si>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</si>
  <si>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</si>
  <si>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</si>
  <si>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</si>
  <si>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</si>
  <si>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</si>
  <si>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</si>
  <si>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</si>
  <si>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</si>
  <si>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</si>
  <si>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</si>
  <si>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</si>
  <si>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</si>
  <si>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</si>
  <si>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</si>
  <si>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</si>
  <si>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</si>
  <si>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</si>
  <si>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</si>
  <si>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</si>
  <si>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</si>
  <si>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</si>
  <si>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</si>
  <si>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</si>
  <si>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</si>
  <si>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</si>
  <si>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</si>
  <si>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</si>
  <si>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</si>
  <si>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</si>
  <si>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</si>
  <si>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</si>
  <si>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</si>
  <si>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</si>
  <si>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</si>
  <si>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</si>
  <si>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</si>
  <si>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</si>
  <si>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</si>
  <si>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</si>
  <si>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</si>
  <si>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</si>
  <si>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</si>
  <si>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</si>
  <si>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</si>
  <si>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</si>
  <si>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</si>
  <si>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</si>
  <si>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</si>
  <si>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</si>
  <si>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</si>
  <si>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</si>
  <si>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</si>
  <si>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</si>
  <si>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</si>
  <si>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</si>
  <si>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</si>
  <si>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</si>
  <si>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</si>
  <si>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</si>
  <si>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</si>
  <si>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</si>
  <si>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</si>
  <si>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</si>
  <si>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</si>
  <si>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</si>
  <si>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</si>
  <si>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</si>
  <si>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</si>
  <si>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</si>
  <si>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</si>
  <si>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</si>
  <si>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</si>
  <si>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</si>
  <si>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</si>
  <si>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</si>
  <si>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</si>
  <si>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</si>
  <si>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</si>
  <si>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</si>
  <si>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</si>
  <si>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</si>
  <si>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</si>
  <si>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</si>
  <si>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</si>
  <si>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</si>
  <si>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</si>
  <si>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</si>
  <si>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</si>
  <si>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</si>
  <si>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</si>
  <si>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</si>
  <si>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</si>
  <si>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</si>
  <si>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</si>
  <si>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</si>
  <si>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</si>
  <si>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</si>
  <si>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</si>
  <si>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</si>
  <si>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</si>
  <si>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</si>
  <si>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</si>
  <si>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</si>
  <si>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</si>
  <si>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</si>
  <si>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</si>
  <si>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</si>
  <si>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</si>
  <si>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</si>
  <si>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</si>
  <si>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</si>
  <si>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</si>
  <si>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</si>
  <si>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</si>
  <si>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</si>
  <si>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</si>
  <si>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</si>
  <si>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</si>
  <si>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</si>
  <si>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</si>
  <si>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</si>
  <si>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</si>
  <si>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</si>
  <si>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</si>
  <si>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</si>
  <si>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</si>
  <si>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</si>
  <si>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</si>
  <si>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</si>
  <si>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</si>
  <si>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</si>
  <si>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</si>
  <si>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</si>
  <si>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</si>
  <si>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</si>
  <si>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</si>
  <si>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</si>
  <si>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</si>
  <si>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</si>
  <si>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</si>
  <si>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</si>
  <si>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</si>
  <si>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</si>
  <si>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</si>
  <si>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</si>
  <si>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</si>
  <si>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</si>
  <si>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</si>
  <si>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</si>
  <si>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</si>
  <si>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</si>
  <si>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</si>
  <si>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</si>
  <si>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</si>
  <si>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</si>
  <si>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</si>
  <si>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</si>
  <si>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</si>
  <si>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</si>
  <si>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</si>
  <si>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</si>
  <si>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</si>
  <si>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</si>
  <si>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</si>
  <si>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</si>
  <si>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</si>
  <si>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</si>
  <si>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</si>
  <si>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</si>
  <si>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</si>
  <si>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</si>
  <si>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</si>
  <si>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</si>
  <si>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</si>
  <si>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</si>
  <si>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</si>
  <si>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</si>
  <si>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</si>
  <si>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</si>
  <si>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</si>
  <si>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</si>
  <si>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</si>
  <si>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</si>
  <si>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</si>
  <si>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</si>
  <si>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</si>
  <si>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</si>
  <si>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</si>
  <si>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</si>
  <si>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</si>
  <si>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</si>
  <si>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</si>
  <si>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</si>
  <si>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</si>
  <si>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</si>
  <si>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</si>
  <si>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</si>
  <si>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</si>
  <si>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</si>
  <si>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</si>
  <si>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</si>
  <si>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</si>
  <si>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</si>
  <si>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</si>
  <si>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</si>
  <si>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</si>
  <si>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</si>
  <si>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</si>
  <si>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</si>
  <si>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</si>
  <si>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</si>
  <si>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</si>
  <si>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</si>
  <si>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</si>
  <si>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</si>
  <si>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</si>
  <si>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</si>
  <si>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</si>
  <si>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</si>
  <si>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</si>
  <si>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</si>
  <si>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</si>
  <si>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</si>
  <si>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</si>
  <si>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</si>
  <si>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</si>
  <si>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</si>
  <si>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</si>
  <si>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</si>
  <si>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</si>
  <si>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</si>
  <si>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</si>
  <si>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</si>
  <si>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</si>
  <si>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</si>
  <si>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</si>
  <si>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</si>
  <si>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</si>
  <si>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</si>
  <si>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</si>
  <si>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</si>
  <si>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</si>
  <si>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</si>
  <si>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</si>
  <si>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</si>
  <si>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</si>
  <si>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</si>
  <si>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</si>
  <si>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</si>
  <si>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</si>
  <si>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</si>
  <si>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</si>
  <si>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</si>
  <si>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</si>
  <si>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</si>
  <si>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</si>
  <si>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</si>
  <si>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</si>
  <si>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</si>
  <si>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</si>
  <si>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</si>
  <si>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</si>
  <si>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</si>
  <si>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</si>
  <si>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</si>
  <si>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</si>
  <si>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</si>
  <si>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</si>
  <si>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</si>
  <si>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</si>
  <si>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</si>
  <si>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</si>
  <si>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</si>
  <si>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</si>
  <si>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</si>
  <si>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</si>
  <si>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</si>
  <si>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</si>
  <si>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</si>
  <si>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</si>
  <si>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</si>
  <si>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</si>
  <si>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</si>
  <si>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</si>
  <si>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</si>
  <si>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</si>
  <si>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</si>
  <si>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</si>
  <si>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</si>
  <si>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</si>
  <si>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</si>
  <si>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</si>
  <si>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</si>
  <si>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</si>
  <si>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</si>
  <si>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</si>
  <si>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</si>
  <si>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</si>
  <si>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</si>
  <si>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</si>
  <si>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</si>
  <si>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</si>
  <si>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</si>
  <si>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</si>
  <si>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</si>
  <si>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</si>
  <si>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</si>
  <si>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</si>
  <si>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</si>
  <si>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</si>
  <si>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</si>
  <si>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</si>
  <si>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</si>
  <si>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</si>
  <si>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</si>
  <si>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</si>
  <si>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</si>
  <si>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</si>
  <si>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</si>
  <si>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</si>
  <si>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</si>
  <si>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</si>
  <si>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</si>
  <si>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</si>
  <si>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</si>
  <si>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</si>
  <si>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</si>
  <si>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</si>
  <si>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</si>
  <si>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</si>
  <si>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</si>
  <si>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</si>
  <si>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</si>
  <si>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</si>
  <si>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</si>
  <si>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</si>
  <si>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</si>
  <si>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</si>
  <si>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</si>
  <si>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</si>
  <si>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</si>
  <si>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</si>
  <si>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</si>
  <si>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</si>
  <si>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</si>
  <si>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</si>
  <si>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</si>
  <si>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</si>
  <si>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</si>
  <si>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</si>
  <si>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</si>
  <si>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</si>
  <si>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</si>
  <si>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</si>
  <si>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</si>
  <si>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</si>
  <si>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</si>
  <si>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</si>
  <si>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</si>
  <si>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</si>
  <si>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</si>
  <si>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</si>
  <si>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</si>
  <si>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</si>
  <si>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</si>
  <si>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</si>
  <si>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</si>
  <si>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</si>
  <si>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</si>
  <si>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</si>
  <si>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</si>
  <si>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</si>
  <si>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</si>
  <si>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</si>
  <si>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</si>
  <si>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</si>
  <si>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</si>
  <si>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</si>
  <si>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</si>
  <si>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</si>
  <si>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</si>
  <si>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</si>
  <si>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</si>
  <si>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</si>
  <si>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</si>
  <si>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</si>
  <si>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</si>
  <si>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</si>
  <si>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</si>
  <si>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</si>
  <si>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</si>
  <si>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</si>
  <si>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</si>
  <si>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</si>
  <si>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</si>
  <si>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</si>
  <si>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</si>
  <si>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</si>
  <si>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</si>
  <si>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</si>
  <si>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</si>
  <si>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</si>
  <si>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</si>
  <si>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</si>
  <si>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</si>
  <si>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</si>
  <si>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</si>
  <si>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</si>
  <si>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</si>
  <si>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</si>
  <si>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</si>
  <si>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</si>
  <si>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</si>
  <si>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</si>
  <si>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</si>
  <si>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</si>
  <si>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</si>
  <si>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</si>
  <si>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</si>
  <si>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</si>
  <si>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</si>
  <si>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</si>
  <si>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</si>
  <si>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</si>
  <si>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</si>
  <si>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</si>
  <si>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</si>
  <si>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</si>
  <si>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</si>
  <si>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</si>
  <si>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</si>
  <si>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</si>
  <si>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</si>
  <si>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</si>
  <si>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</si>
  <si>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</si>
  <si>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</si>
  <si>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</si>
  <si>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</si>
  <si>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</si>
  <si>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</si>
  <si>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</si>
  <si>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</si>
  <si>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</si>
  <si>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</si>
  <si>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</si>
  <si>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</si>
  <si>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</si>
  <si>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</si>
  <si>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</si>
  <si>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</si>
  <si>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</si>
  <si>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</si>
  <si>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</si>
  <si>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</si>
  <si>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</si>
  <si>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</si>
  <si>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</si>
  <si>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</si>
  <si>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</si>
  <si>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</si>
  <si>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</si>
  <si>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</si>
  <si>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</si>
  <si>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</si>
  <si>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</si>
  <si>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</si>
  <si>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</si>
  <si>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</si>
  <si>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</si>
  <si>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</si>
  <si>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</si>
  <si>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</si>
  <si>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</si>
  <si>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</si>
  <si>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</si>
  <si>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</si>
  <si>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</si>
  <si>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</si>
  <si>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</si>
  <si>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</si>
  <si>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</si>
  <si>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</si>
  <si>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</si>
  <si>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</si>
  <si>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</si>
  <si>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</si>
  <si>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</si>
  <si>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</si>
  <si>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</si>
  <si>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</si>
  <si>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</si>
  <si>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</si>
  <si>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</si>
  <si>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</si>
  <si>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</si>
  <si>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</si>
  <si>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</si>
  <si>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</si>
  <si>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</si>
  <si>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</si>
  <si>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</si>
  <si>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</si>
  <si>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</si>
  <si>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</si>
  <si>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</si>
  <si>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</si>
  <si>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</si>
  <si>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</si>
  <si>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</si>
  <si>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</si>
  <si>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</si>
  <si>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</si>
  <si>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</si>
  <si>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</si>
  <si>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</si>
  <si>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</si>
  <si>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</si>
  <si>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</si>
  <si>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</si>
  <si>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</si>
  <si>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</si>
  <si>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</si>
  <si>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</si>
  <si>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</si>
  <si>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</si>
  <si>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</si>
  <si>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</si>
  <si>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</si>
  <si>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</si>
  <si>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</si>
  <si>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</si>
  <si>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</si>
  <si>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</si>
  <si>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</si>
  <si>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</si>
  <si>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</si>
  <si>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</si>
  <si>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</si>
  <si>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</si>
  <si>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</si>
  <si>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</si>
  <si>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</si>
  <si>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</si>
  <si>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</si>
  <si>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</si>
  <si>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</si>
  <si>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</si>
  <si>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</si>
  <si>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</si>
  <si>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</si>
  <si>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</si>
  <si>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</si>
  <si>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</si>
  <si>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</si>
  <si>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</si>
  <si>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</si>
  <si>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</si>
  <si>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</si>
  <si>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</si>
  <si>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</si>
  <si>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</si>
  <si>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</si>
  <si>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</si>
  <si>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</si>
  <si>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</si>
  <si>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</si>
  <si>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</si>
  <si>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</si>
  <si>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</si>
  <si>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</si>
  <si>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</si>
  <si>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</si>
  <si>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</si>
  <si>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</si>
  <si>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</si>
  <si>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</si>
  <si>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</si>
  <si>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</si>
  <si>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</si>
  <si>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</si>
  <si>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</si>
  <si>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</si>
  <si>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</si>
  <si>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</si>
  <si>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</si>
  <si>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</si>
  <si>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</si>
  <si>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</si>
  <si>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</si>
  <si>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</si>
  <si>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</si>
  <si>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</si>
  <si>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</si>
  <si>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</si>
  <si>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</si>
  <si>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</si>
  <si>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</si>
  <si>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</si>
  <si>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</si>
  <si>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</si>
  <si>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</si>
  <si>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</si>
  <si>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</si>
  <si>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</si>
  <si>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</si>
  <si>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</si>
  <si>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</si>
  <si>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</si>
  <si>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</si>
  <si>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</si>
  <si>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</si>
  <si>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</si>
  <si>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</si>
  <si>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</si>
  <si>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</si>
  <si>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</si>
  <si>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</si>
  <si>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</si>
  <si>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</si>
  <si>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</si>
  <si>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</si>
  <si>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</si>
  <si>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</si>
  <si>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</si>
  <si>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</si>
  <si>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</si>
  <si>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</si>
  <si>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</si>
  <si>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</si>
  <si>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</si>
  <si>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</si>
  <si>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</si>
  <si>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</si>
  <si>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</si>
  <si>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</si>
  <si>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</si>
  <si>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</si>
  <si>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</si>
  <si>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</si>
  <si>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</si>
  <si>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</si>
  <si>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</si>
  <si>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</si>
  <si>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</si>
  <si>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</si>
  <si>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</si>
  <si>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</si>
  <si>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</si>
  <si>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</si>
  <si>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</si>
  <si>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</si>
  <si>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</si>
  <si>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</si>
  <si>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</si>
  <si>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</si>
  <si>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</si>
  <si>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</si>
  <si>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</si>
  <si>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</si>
  <si>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</si>
  <si>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</si>
  <si>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</si>
  <si>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</si>
  <si>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</si>
  <si>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</si>
  <si>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</si>
  <si>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</si>
  <si>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</si>
  <si>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</si>
  <si>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</si>
  <si>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</si>
  <si>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</si>
  <si>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</si>
  <si>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</si>
  <si>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</si>
  <si>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</si>
  <si>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</si>
  <si>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</si>
  <si>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</si>
  <si>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</si>
  <si>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</si>
  <si>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</si>
  <si>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</si>
  <si>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</si>
  <si>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</si>
  <si>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</si>
  <si>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</si>
  <si>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</si>
  <si>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</si>
  <si>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</si>
  <si>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</si>
  <si>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</si>
  <si>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</si>
  <si>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</si>
  <si>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</si>
  <si>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</si>
  <si>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</si>
  <si>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</si>
  <si>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</si>
  <si>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</si>
  <si>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</si>
  <si>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</si>
  <si>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</si>
  <si>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</si>
  <si>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</si>
  <si>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</si>
  <si>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</si>
  <si>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</si>
  <si>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</si>
  <si>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</si>
  <si>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</si>
  <si>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</si>
  <si>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</si>
  <si>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</si>
  <si>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</si>
  <si>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</si>
  <si>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</si>
  <si>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</si>
  <si>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</si>
  <si>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</si>
  <si>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</si>
  <si>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</si>
  <si>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</si>
  <si>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</si>
  <si>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</si>
  <si>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</si>
  <si>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</si>
  <si>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</si>
  <si>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</si>
  <si>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</si>
  <si>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</si>
  <si>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</si>
  <si>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</si>
  <si>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</si>
  <si>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</si>
  <si>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</si>
  <si>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</si>
  <si>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</si>
  <si>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</si>
  <si>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</si>
  <si>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</si>
  <si>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</si>
  <si>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</si>
  <si>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</si>
  <si>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</si>
  <si>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</si>
  <si>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</si>
  <si>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</si>
  <si>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</si>
  <si>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</si>
  <si>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</si>
  <si>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</si>
  <si>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</si>
  <si>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</si>
  <si>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</si>
  <si>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</si>
  <si>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</si>
  <si>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</si>
  <si>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</si>
  <si>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</si>
  <si>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</si>
  <si>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</si>
  <si>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</si>
  <si>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</si>
  <si>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</si>
  <si>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</si>
  <si>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</si>
  <si>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</si>
  <si>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</si>
  <si>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</si>
  <si>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</si>
  <si>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</si>
  <si>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</si>
  <si>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</si>
  <si>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</si>
  <si>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</si>
  <si>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</si>
  <si>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</si>
  <si>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</si>
  <si>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</si>
  <si>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</si>
  <si>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</si>
  <si>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</si>
  <si>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</si>
  <si>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</si>
  <si>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</si>
  <si>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</si>
  <si>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</si>
  <si>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</si>
  <si>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</si>
  <si>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</si>
  <si>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</si>
  <si>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</si>
  <si>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</si>
  <si>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</si>
  <si>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</si>
  <si>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</si>
  <si>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</si>
  <si>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</si>
  <si>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</si>
  <si>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</si>
  <si>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</si>
  <si>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</si>
  <si>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</si>
  <si>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</si>
  <si>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</si>
  <si>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</si>
  <si>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</si>
  <si>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</si>
  <si>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</si>
  <si>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</si>
  <si>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</si>
  <si>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</si>
  <si>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</si>
  <si>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</si>
  <si>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</si>
  <si>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</si>
  <si>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</si>
  <si>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</si>
  <si>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</si>
  <si>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</si>
  <si>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</si>
  <si>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</si>
  <si>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</si>
  <si>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</si>
  <si>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</si>
  <si>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</si>
  <si>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</si>
  <si>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</si>
  <si>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</si>
  <si>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</si>
  <si>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</si>
  <si>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</si>
  <si>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</si>
  <si>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</si>
  <si>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</si>
  <si>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</si>
  <si>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</si>
  <si>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</si>
  <si>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</si>
  <si>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</si>
  <si>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</si>
  <si>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</si>
  <si>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</si>
  <si>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</si>
  <si>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</si>
  <si>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</si>
  <si>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</si>
  <si>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</si>
  <si>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</si>
  <si>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</si>
  <si>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</si>
  <si>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</si>
  <si>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</si>
  <si>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</si>
  <si>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</si>
  <si>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</si>
  <si>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</si>
  <si>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</si>
  <si>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</si>
  <si>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</si>
  <si>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</si>
  <si>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</si>
  <si>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</si>
  <si>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</si>
  <si>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</si>
  <si>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</si>
  <si>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</si>
  <si>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</si>
  <si>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</si>
  <si>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</si>
  <si>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</si>
  <si>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</si>
  <si>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</si>
  <si>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</si>
  <si>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</si>
  <si>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</si>
  <si>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</si>
  <si>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</si>
  <si>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</si>
  <si>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</si>
  <si>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</si>
  <si>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</si>
  <si>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</si>
  <si>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</si>
  <si>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</si>
  <si>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</si>
  <si>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</si>
  <si>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</si>
  <si>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</si>
  <si>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</si>
  <si>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</si>
  <si>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</si>
  <si>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</si>
  <si>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</si>
  <si>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</si>
  <si>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</si>
  <si>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</si>
  <si>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</si>
  <si>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</si>
  <si>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</si>
  <si>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</si>
  <si>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</si>
  <si>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</si>
  <si>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</si>
  <si>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</si>
  <si>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</si>
  <si>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</si>
  <si>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</si>
  <si>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</si>
  <si>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</si>
  <si>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</si>
  <si>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</si>
  <si>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</si>
  <si>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</si>
  <si>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</si>
  <si>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</si>
  <si>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</si>
  <si>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</si>
  <si>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</si>
  <si>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</si>
  <si>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</si>
  <si>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</si>
  <si>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</si>
  <si>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</si>
  <si>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</si>
  <si>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</si>
  <si>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</si>
  <si>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</si>
  <si>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</si>
  <si>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</si>
  <si>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</si>
  <si>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</si>
  <si>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</si>
  <si>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</si>
  <si>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</si>
  <si>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</si>
  <si>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</si>
  <si>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</si>
  <si>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</si>
  <si>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</si>
  <si>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</si>
  <si>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</si>
  <si>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</si>
  <si>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</si>
  <si>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</si>
  <si>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</si>
  <si>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</si>
  <si>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</si>
  <si>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</si>
  <si>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</si>
  <si>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</si>
  <si>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</si>
  <si>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</si>
  <si>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</si>
  <si>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</si>
  <si>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</si>
  <si>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</si>
  <si>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</si>
  <si>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</si>
  <si>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</si>
  <si>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</si>
  <si>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</si>
  <si>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</si>
  <si>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</si>
  <si>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</si>
  <si>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</si>
  <si>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</si>
  <si>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</si>
  <si>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</si>
  <si>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</si>
  <si>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</si>
  <si>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</si>
  <si>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</si>
  <si>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</si>
  <si>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</si>
  <si>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</si>
  <si>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</si>
  <si>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</si>
  <si>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</si>
  <si>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</si>
  <si>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</si>
  <si>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</si>
  <si>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</si>
  <si>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</si>
  <si>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</si>
  <si>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</si>
  <si>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</si>
  <si>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</si>
  <si>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</si>
  <si>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</si>
  <si>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</si>
  <si>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</si>
  <si>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</si>
  <si>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</si>
  <si>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</si>
  <si>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</si>
  <si>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</si>
  <si>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</si>
  <si>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</si>
  <si>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</si>
  <si>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</si>
  <si>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</si>
  <si>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</si>
  <si>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</si>
  <si>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</si>
  <si>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</si>
  <si>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</si>
  <si>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</si>
  <si>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</si>
  <si>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</si>
  <si>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</si>
  <si>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</si>
  <si>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</si>
  <si>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</si>
  <si>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</si>
  <si>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</si>
  <si>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</si>
  <si>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</si>
  <si>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</si>
  <si>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</si>
  <si>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</si>
  <si>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</si>
  <si>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</si>
  <si>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</si>
  <si>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</si>
  <si>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</si>
  <si>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</si>
  <si>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</si>
  <si>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</si>
  <si>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</si>
  <si>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</si>
  <si>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</si>
  <si>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</si>
  <si>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</si>
  <si>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</si>
  <si>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</si>
  <si>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</si>
  <si>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</si>
  <si>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</si>
  <si>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</si>
  <si>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</si>
  <si>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</si>
  <si>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</si>
  <si>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</si>
  <si>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</si>
  <si>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</si>
  <si>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</si>
  <si>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</si>
  <si>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</si>
  <si>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</si>
  <si>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</si>
  <si>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</si>
  <si>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</si>
  <si>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</si>
  <si>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</si>
  <si>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</si>
  <si>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</si>
  <si>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</si>
  <si>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</si>
  <si>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</si>
  <si>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</si>
  <si>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</si>
  <si>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</si>
  <si>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</si>
  <si>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</si>
  <si>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</si>
  <si>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</si>
  <si>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</si>
  <si>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</si>
  <si>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</si>
  <si>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</si>
  <si>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</si>
  <si>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</si>
  <si>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</si>
  <si>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</si>
  <si>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</si>
  <si>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</si>
  <si>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</si>
  <si>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</si>
  <si>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</si>
  <si>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</si>
  <si>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</si>
  <si>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</si>
  <si>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</si>
  <si>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</si>
  <si>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</si>
  <si>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</si>
  <si>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</si>
  <si>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</si>
  <si>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</si>
  <si>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</si>
  <si>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</si>
  <si>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</si>
  <si>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</si>
  <si>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</si>
  <si>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</si>
  <si>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</si>
  <si>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</si>
  <si>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</si>
  <si>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</si>
  <si>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</si>
  <si>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</si>
  <si>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</si>
  <si>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</si>
  <si>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</si>
  <si>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</si>
  <si>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</si>
  <si>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</si>
  <si>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</si>
  <si>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</si>
  <si>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</si>
  <si>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</si>
  <si>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</si>
  <si>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</si>
  <si>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</si>
  <si>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</si>
  <si>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</si>
  <si>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</si>
  <si>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</si>
  <si>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</si>
  <si>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</si>
  <si>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</si>
  <si>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</si>
  <si>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</si>
  <si>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</si>
  <si>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</si>
  <si>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</si>
  <si>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</si>
  <si>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</si>
  <si>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</si>
  <si>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</si>
  <si>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</si>
  <si>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</si>
  <si>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</si>
  <si>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</si>
  <si>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</si>
  <si>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</si>
  <si>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</si>
  <si>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</si>
  <si>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</si>
  <si>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</si>
  <si>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</si>
  <si>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</si>
  <si>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</si>
  <si>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</si>
  <si>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</si>
  <si>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</si>
  <si>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</si>
  <si>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</si>
  <si>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</si>
  <si>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</si>
  <si>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</si>
  <si>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</si>
  <si>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</si>
  <si>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</si>
  <si>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</si>
  <si>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</si>
  <si>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</si>
  <si>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</si>
  <si>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</si>
  <si>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</si>
  <si>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</si>
  <si>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</si>
  <si>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</si>
  <si>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</si>
  <si>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</si>
  <si>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</si>
  <si>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</si>
  <si>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</si>
  <si>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</si>
  <si>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</si>
  <si>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</si>
  <si>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</si>
  <si>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</si>
  <si>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</si>
  <si>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</si>
  <si>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</si>
  <si>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</si>
  <si>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</si>
  <si>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</si>
  <si>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</si>
  <si>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</si>
  <si>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</si>
  <si>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</si>
  <si>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</si>
  <si>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</si>
  <si>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</si>
  <si>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</si>
  <si>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</si>
  <si>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</si>
  <si>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</si>
  <si>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</si>
  <si>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</si>
  <si>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</si>
  <si>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</si>
  <si>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</si>
  <si>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</si>
  <si>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</si>
  <si>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</si>
  <si>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</si>
  <si>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</si>
  <si>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</si>
  <si>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</si>
  <si>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</si>
  <si>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</si>
  <si>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</si>
  <si>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</si>
  <si>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</si>
  <si>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</si>
  <si>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</si>
  <si>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</si>
  <si>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</si>
  <si>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</si>
  <si>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</si>
  <si>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</si>
  <si>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</si>
  <si>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</si>
  <si>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</si>
  <si>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</si>
  <si>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</si>
  <si>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</si>
  <si>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</si>
  <si>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</si>
  <si>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</si>
  <si>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</si>
  <si>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</si>
  <si>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</si>
  <si>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</si>
  <si>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</si>
  <si>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</si>
  <si>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</si>
  <si>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</si>
  <si>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</si>
  <si>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</si>
  <si>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</si>
  <si>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</si>
  <si>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</si>
  <si>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</si>
  <si>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</si>
  <si>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</si>
  <si>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</si>
  <si>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</si>
  <si>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</si>
  <si>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</si>
  <si>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</si>
  <si>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</si>
  <si>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</si>
  <si>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</si>
  <si>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</si>
  <si>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</si>
  <si>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</si>
  <si>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</si>
  <si>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</si>
  <si>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</si>
  <si>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</si>
  <si>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</si>
  <si>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</si>
  <si>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</si>
  <si>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</si>
  <si>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</si>
  <si>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</si>
  <si>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</si>
  <si>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</si>
  <si>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</si>
  <si>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</si>
  <si>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</si>
  <si>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</si>
  <si>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</si>
  <si>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</si>
  <si>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</si>
  <si>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</si>
  <si>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</si>
  <si>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</si>
  <si>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</si>
  <si>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</si>
  <si>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</si>
  <si>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</si>
  <si>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</si>
  <si>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</si>
  <si>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</si>
  <si>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</si>
  <si>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</si>
  <si>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</si>
  <si>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</si>
  <si>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</si>
  <si>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</si>
  <si>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</si>
  <si>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</si>
  <si>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</si>
  <si>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</si>
  <si>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</si>
  <si>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</si>
  <si>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</si>
  <si>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</si>
  <si>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</si>
  <si>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</si>
  <si>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</si>
  <si>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</si>
  <si>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</si>
  <si>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</si>
  <si>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</si>
  <si>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</si>
  <si>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</si>
  <si>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</si>
  <si>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</si>
  <si>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</si>
  <si>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</si>
  <si>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</si>
  <si>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</si>
  <si>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</si>
  <si>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</si>
  <si>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</si>
  <si>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</si>
  <si>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</si>
  <si>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</si>
  <si>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</si>
  <si>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</si>
  <si>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</si>
  <si>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</si>
  <si>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</si>
  <si>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</si>
  <si>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</si>
  <si>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</si>
  <si>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</si>
  <si>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</si>
  <si>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</si>
  <si>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</si>
  <si>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</si>
  <si>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</si>
  <si>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</si>
  <si>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</si>
  <si>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</si>
  <si>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</si>
  <si>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</si>
  <si>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</si>
  <si>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</si>
  <si>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</si>
  <si>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</si>
  <si>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</si>
  <si>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</si>
  <si>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</si>
  <si>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</si>
  <si>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</si>
  <si>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</si>
  <si>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</si>
  <si>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</si>
  <si>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</si>
  <si>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</si>
  <si>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</si>
  <si>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</si>
  <si>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</si>
  <si>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</si>
  <si>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</si>
  <si>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</si>
  <si>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</si>
  <si>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</si>
  <si>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</si>
  <si>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</si>
  <si>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</si>
  <si>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</si>
  <si>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</si>
  <si>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</si>
  <si>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</si>
  <si>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</si>
  <si>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</si>
  <si>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</si>
  <si>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</si>
  <si>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</si>
  <si>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</si>
  <si>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</si>
  <si>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</si>
  <si>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</si>
  <si>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</si>
  <si>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</si>
  <si>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</si>
  <si>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</si>
  <si>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</si>
  <si>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</si>
  <si>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</si>
  <si>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</si>
  <si>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</si>
  <si>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</si>
  <si>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</si>
  <si>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</si>
  <si>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</si>
  <si>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</si>
  <si>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</si>
  <si>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</si>
  <si>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</si>
  <si>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</si>
  <si>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</si>
  <si>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</si>
  <si>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</si>
  <si>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</si>
  <si>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</si>
  <si>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</si>
  <si>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</si>
  <si>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</si>
  <si>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</si>
  <si>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</si>
  <si>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</si>
  <si>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</si>
  <si>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</si>
  <si>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</si>
  <si>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</si>
  <si>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</si>
  <si>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</si>
  <si>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</si>
  <si>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</si>
  <si>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</si>
  <si>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</si>
  <si>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</si>
  <si>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</si>
  <si>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</si>
  <si>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</si>
  <si>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</si>
  <si>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</si>
  <si>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</si>
  <si>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</si>
  <si>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</si>
  <si>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</si>
  <si>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</si>
  <si>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</si>
  <si>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</si>
  <si>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</si>
  <si>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</si>
  <si>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</si>
  <si>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</si>
  <si>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</si>
  <si>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</si>
  <si>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</si>
  <si>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</si>
  <si>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</si>
  <si>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</si>
  <si>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</si>
  <si>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</si>
  <si>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</si>
  <si>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</si>
  <si>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</si>
  <si>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</si>
  <si>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</si>
  <si>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</si>
  <si>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</si>
  <si>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</si>
  <si>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</si>
  <si>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</si>
  <si>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</si>
  <si>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</si>
  <si>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</si>
  <si>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</si>
  <si>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</si>
  <si>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</si>
  <si>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</si>
  <si>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</si>
  <si>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</si>
  <si>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</si>
  <si>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</si>
  <si>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</si>
  <si>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</si>
  <si>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</si>
  <si>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</si>
  <si>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</si>
  <si>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</si>
  <si>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</si>
  <si>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</si>
  <si>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</si>
  <si>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</si>
  <si>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</si>
  <si>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</si>
  <si>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</si>
  <si>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</si>
  <si>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</si>
  <si>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</si>
  <si>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</si>
  <si>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</si>
  <si>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</si>
  <si>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</si>
  <si>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</si>
  <si>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</si>
  <si>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</si>
  <si>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</si>
  <si>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</si>
  <si>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</si>
  <si>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</si>
  <si>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</si>
  <si>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</si>
  <si>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</si>
  <si>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</si>
  <si>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</si>
  <si>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</si>
  <si>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</si>
  <si>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</si>
  <si>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</si>
  <si>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</si>
  <si>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</si>
  <si>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</si>
  <si>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</si>
  <si>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</si>
  <si>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</si>
  <si>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</si>
  <si>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</si>
  <si>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</si>
  <si>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</si>
  <si>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</si>
  <si>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</si>
  <si>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</si>
  <si>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</si>
  <si>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</si>
  <si>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</si>
  <si>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</si>
  <si>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</si>
  <si>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</si>
  <si>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</si>
  <si>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</si>
  <si>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</si>
  <si>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</si>
  <si>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</si>
  <si>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</si>
  <si>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</si>
  <si>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</si>
  <si>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</si>
  <si>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</si>
  <si>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</si>
  <si>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</si>
  <si>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</si>
  <si>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</si>
  <si>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</si>
  <si>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</si>
  <si>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</si>
  <si>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</si>
  <si>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</si>
  <si>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</si>
  <si>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</si>
  <si>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</si>
  <si>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</si>
  <si>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</si>
  <si>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</si>
  <si>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</si>
  <si>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</si>
  <si>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</si>
  <si>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</si>
  <si>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</si>
  <si>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</si>
  <si>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</si>
  <si>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</si>
  <si>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</si>
  <si>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</si>
  <si>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</si>
  <si>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</si>
  <si>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</si>
  <si>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</si>
  <si>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</si>
  <si>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</si>
  <si>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</si>
  <si>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</si>
  <si>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</si>
  <si>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</si>
  <si>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</si>
  <si>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</si>
  <si>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</si>
  <si>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</si>
  <si>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</si>
  <si>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</si>
  <si>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</si>
  <si>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</si>
  <si>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</si>
  <si>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</si>
  <si>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</si>
  <si>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</si>
  <si>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</si>
  <si>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</si>
  <si>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</si>
  <si>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</si>
  <si>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</si>
  <si>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</si>
  <si>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</si>
  <si>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</si>
  <si>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</si>
  <si>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</si>
  <si>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</si>
  <si>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</si>
  <si>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</si>
  <si>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</si>
  <si>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</si>
  <si>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</si>
  <si>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</si>
  <si>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</si>
  <si>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</si>
  <si>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</si>
  <si>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</si>
  <si>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</si>
  <si>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</si>
  <si>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</si>
  <si>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</si>
  <si>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</si>
  <si>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</si>
  <si>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</si>
  <si>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</si>
  <si>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</si>
  <si>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</si>
  <si>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</si>
  <si>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</si>
  <si>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</si>
  <si>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</si>
  <si>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</si>
  <si>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</si>
  <si>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</si>
  <si>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</si>
  <si>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</si>
  <si>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</si>
  <si>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</si>
  <si>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</si>
  <si>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</si>
  <si>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</si>
  <si>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</si>
  <si>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</si>
  <si>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</si>
  <si>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</si>
  <si>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</si>
  <si>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</si>
  <si>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</si>
  <si>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</si>
  <si>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</si>
  <si>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</si>
  <si>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</si>
  <si>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</si>
  <si>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</si>
  <si>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</si>
  <si>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</si>
  <si>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</si>
  <si>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</si>
  <si>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</si>
  <si>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</si>
  <si>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</si>
  <si>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</si>
  <si>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</si>
  <si>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</si>
  <si>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</si>
  <si>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</si>
  <si>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</si>
  <si>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</si>
  <si>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</si>
  <si>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</si>
  <si>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</si>
  <si>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</si>
  <si>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</si>
  <si>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</si>
  <si>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</si>
  <si>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</si>
  <si>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</si>
  <si>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</si>
  <si>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</si>
  <si>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</si>
  <si>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</si>
  <si>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</si>
  <si>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</si>
  <si>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</si>
  <si>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</si>
  <si>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</si>
  <si>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</si>
  <si>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</si>
  <si>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</si>
  <si>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</si>
  <si>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</si>
  <si>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</si>
  <si>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</si>
  <si>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</si>
  <si>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</si>
  <si>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</si>
  <si>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</si>
  <si>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</si>
  <si>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</si>
  <si>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</si>
  <si>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</si>
  <si>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</si>
  <si>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</si>
  <si>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</si>
  <si>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</si>
  <si>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</si>
  <si>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</si>
  <si>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</si>
  <si>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</si>
  <si>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</si>
  <si>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</si>
  <si>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</si>
  <si>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</si>
  <si>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</si>
  <si>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</si>
  <si>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</si>
  <si>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</si>
  <si>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</si>
  <si>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</si>
  <si>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</si>
  <si>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</si>
  <si>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</si>
  <si>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</si>
  <si>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</si>
  <si>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</si>
  <si>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</si>
  <si>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</si>
  <si>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</si>
  <si>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</si>
  <si>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</si>
  <si>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</si>
  <si>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</si>
  <si>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</si>
  <si>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</si>
  <si>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</si>
  <si>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</si>
  <si>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</si>
  <si>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</si>
  <si>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</si>
  <si>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</si>
  <si>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</si>
  <si>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</si>
  <si>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</si>
  <si>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</si>
  <si>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</si>
  <si>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</si>
  <si>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</si>
  <si>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</si>
  <si>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</si>
  <si>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</si>
  <si>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</si>
  <si>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</si>
  <si>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</si>
  <si>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</si>
  <si>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</si>
  <si>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</si>
  <si>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</si>
  <si>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</si>
  <si>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</si>
  <si>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</si>
  <si>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</si>
  <si>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</si>
  <si>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</si>
  <si>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</si>
  <si>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</si>
  <si>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</si>
  <si>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</si>
  <si>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</si>
  <si>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</si>
  <si>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</si>
  <si>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</si>
  <si>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</si>
  <si>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</si>
  <si>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</si>
  <si>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</si>
  <si>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</si>
  <si>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</si>
  <si>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</si>
  <si>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</si>
  <si>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</si>
  <si>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</si>
  <si>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</si>
  <si>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</si>
  <si>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</si>
  <si>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</si>
  <si>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</si>
  <si>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</si>
  <si>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</si>
  <si>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</si>
  <si>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</si>
  <si>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</si>
  <si>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</si>
  <si>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</si>
  <si>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</si>
  <si>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</si>
  <si>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</si>
  <si>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</si>
  <si>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</si>
  <si>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</si>
  <si>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</si>
  <si>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</si>
  <si>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</si>
  <si>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</si>
  <si>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</si>
  <si>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</si>
  <si>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</si>
  <si>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</si>
  <si>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</si>
  <si>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</si>
  <si>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</si>
  <si>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</si>
  <si>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</si>
  <si>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</si>
  <si>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</si>
  <si>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</si>
  <si>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</si>
  <si>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</si>
  <si>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</si>
  <si>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</si>
  <si>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</si>
  <si>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</si>
  <si>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</si>
  <si>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</si>
  <si>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</si>
  <si>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</si>
  <si>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</si>
  <si>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</si>
  <si>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</si>
  <si>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</si>
  <si>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</si>
  <si>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</si>
  <si>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</si>
  <si>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</si>
  <si>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</si>
  <si>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</si>
  <si>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</si>
  <si>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</si>
  <si>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</si>
  <si>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</si>
  <si>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</si>
  <si>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</si>
  <si>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</si>
  <si>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</si>
  <si>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</si>
  <si>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</si>
  <si>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</si>
  <si>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</si>
  <si>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</si>
  <si>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</si>
  <si>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</si>
  <si>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</si>
  <si>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</si>
  <si>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</si>
  <si>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</si>
  <si>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</si>
  <si>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</si>
  <si>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</si>
  <si>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</si>
  <si>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</si>
  <si>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</si>
  <si>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</si>
  <si>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</si>
  <si>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</si>
  <si>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</si>
  <si>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</si>
  <si>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</si>
  <si>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</si>
  <si>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</si>
  <si>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</si>
  <si>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</si>
  <si>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</si>
  <si>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</si>
  <si>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</si>
  <si>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</si>
  <si>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</si>
  <si>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</si>
  <si>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</si>
  <si>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</si>
  <si>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</si>
  <si>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</si>
  <si>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</si>
  <si>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</si>
  <si>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</si>
  <si>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</si>
  <si>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</si>
  <si>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</si>
  <si>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</si>
  <si>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</si>
  <si>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</si>
  <si>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</si>
  <si>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</si>
  <si>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</si>
  <si>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</si>
  <si>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</si>
  <si>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</si>
  <si>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</si>
  <si>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</si>
  <si>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</si>
  <si>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</si>
  <si>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</si>
  <si>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</si>
  <si>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</si>
  <si>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</si>
  <si>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</si>
  <si>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</si>
  <si>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</si>
  <si>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</si>
  <si>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</si>
  <si>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</si>
  <si>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</si>
  <si>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</si>
  <si>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</si>
  <si>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</si>
  <si>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</si>
  <si>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</si>
  <si>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</si>
  <si>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</si>
  <si>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</si>
  <si>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</si>
  <si>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</si>
  <si>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</si>
  <si>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</si>
  <si>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</si>
  <si>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</si>
  <si>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</si>
  <si>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</si>
  <si>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</si>
  <si>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</si>
  <si>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</si>
  <si>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</si>
  <si>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</si>
  <si>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</si>
  <si>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</si>
  <si>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</si>
  <si>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</si>
  <si>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</si>
  <si>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</si>
  <si>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</si>
  <si>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</si>
  <si>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</si>
  <si>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</si>
  <si>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</si>
  <si>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</si>
  <si>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</si>
  <si>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</si>
  <si>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</si>
  <si>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</si>
  <si>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</si>
  <si>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</si>
  <si>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</si>
  <si>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</si>
  <si>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</si>
  <si>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</si>
  <si>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</si>
  <si>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</si>
  <si>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</si>
  <si>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</si>
  <si>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</si>
  <si>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</si>
  <si>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</si>
  <si>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</si>
  <si>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</si>
  <si>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</si>
  <si>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</si>
  <si>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</si>
  <si>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</si>
  <si>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</si>
  <si>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</si>
  <si>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</si>
  <si>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</si>
  <si>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</si>
  <si>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</si>
  <si>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</si>
  <si>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</si>
  <si>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</si>
  <si>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</si>
  <si>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</si>
  <si>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</si>
  <si>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</si>
  <si>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</si>
  <si>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</si>
  <si>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</si>
  <si>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</si>
  <si>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</si>
  <si>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</si>
  <si>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</si>
  <si>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</si>
  <si>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</si>
  <si>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</si>
  <si>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</si>
  <si>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</si>
  <si>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</si>
  <si>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</si>
  <si>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</si>
  <si>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</si>
  <si>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</si>
  <si>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</si>
  <si>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</si>
  <si>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</si>
  <si>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</si>
  <si>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</si>
  <si>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</si>
  <si>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</si>
  <si>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</si>
  <si>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</si>
  <si>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</si>
  <si>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</si>
  <si>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</si>
  <si>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</si>
  <si>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</si>
  <si>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</si>
  <si>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</si>
  <si>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</si>
  <si>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</si>
  <si>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</si>
  <si>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</si>
  <si>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</si>
  <si>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</si>
  <si>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</si>
  <si>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</si>
  <si>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</si>
  <si>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</si>
  <si>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</si>
  <si>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</si>
  <si>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</si>
  <si>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</si>
  <si>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</si>
  <si>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</si>
  <si>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</si>
  <si>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</si>
  <si>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</si>
  <si>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</si>
  <si>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</si>
  <si>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</si>
  <si>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</si>
  <si>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</si>
  <si>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</si>
  <si>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</si>
  <si>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</si>
  <si>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</si>
  <si>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</si>
  <si>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</si>
  <si>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</si>
  <si>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</si>
  <si>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</si>
  <si>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</si>
  <si>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</si>
  <si>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</si>
  <si>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</si>
  <si>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</si>
  <si>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</si>
  <si>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</si>
  <si>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</si>
  <si>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</si>
  <si>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</si>
  <si>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</si>
  <si>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</si>
  <si>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</si>
  <si>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</si>
  <si>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</si>
  <si>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</si>
  <si>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</si>
  <si>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</si>
  <si>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</si>
  <si>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</si>
  <si>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</si>
  <si>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</si>
  <si>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</si>
  <si>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</si>
  <si>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</si>
  <si>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</si>
  <si>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</si>
  <si>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</si>
  <si>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</si>
  <si>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</si>
  <si>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</si>
  <si>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</si>
  <si>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</si>
  <si>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</si>
  <si>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</si>
  <si>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</si>
  <si>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</si>
  <si>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</si>
  <si>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</si>
  <si>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</si>
  <si>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</si>
  <si>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</si>
  <si>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</si>
  <si>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</si>
  <si>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</si>
  <si>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</si>
  <si>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</si>
  <si>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</si>
  <si>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</si>
  <si>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</si>
  <si>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</si>
  <si>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</si>
  <si>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</si>
  <si>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</si>
  <si>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</si>
  <si>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</si>
  <si>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</si>
  <si>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</si>
  <si>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</si>
  <si>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</si>
  <si>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</si>
  <si>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</si>
  <si>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</si>
  <si>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</si>
  <si>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</si>
  <si>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</si>
  <si>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</si>
  <si>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</si>
  <si>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</si>
  <si>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</si>
  <si>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</si>
  <si>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</si>
  <si>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</si>
  <si>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</si>
  <si>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</si>
  <si>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</si>
  <si>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</si>
  <si>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</si>
  <si>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</si>
  <si>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</si>
  <si>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</si>
  <si>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</si>
  <si>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</si>
  <si>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</si>
  <si>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</si>
  <si>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</si>
  <si>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</si>
  <si>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</si>
  <si>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</si>
  <si>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</si>
  <si>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</si>
  <si>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</si>
  <si>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</si>
  <si>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</si>
  <si>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</si>
  <si>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</si>
  <si>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</si>
  <si>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</si>
  <si>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</si>
  <si>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</si>
  <si>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</si>
  <si>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</si>
  <si>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</si>
  <si>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</si>
  <si>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</si>
  <si>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</si>
  <si>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</si>
  <si>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</si>
  <si>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</si>
  <si>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</si>
  <si>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</si>
  <si>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</si>
  <si>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</si>
  <si>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</si>
  <si>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</si>
  <si>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</si>
  <si>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</si>
  <si>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</si>
  <si>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</si>
  <si>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</si>
  <si>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</si>
  <si>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</si>
  <si>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</si>
  <si>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</si>
  <si>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</si>
  <si>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</si>
  <si>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</si>
  <si>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</si>
  <si>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</si>
  <si>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</si>
  <si>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</si>
  <si>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</si>
  <si>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</si>
  <si>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</si>
  <si>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</si>
  <si>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</si>
  <si>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</si>
  <si>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</si>
  <si>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</si>
  <si>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</si>
  <si>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</si>
  <si>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</si>
  <si>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</si>
  <si>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</si>
  <si>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</si>
  <si>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</si>
  <si>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</si>
  <si>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</si>
  <si>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</si>
  <si>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</si>
  <si>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</si>
  <si>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</si>
  <si>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</si>
  <si>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</si>
  <si>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</si>
  <si>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</si>
  <si>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</si>
  <si>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</si>
  <si>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</si>
  <si>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</si>
  <si>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</si>
  <si>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</si>
  <si>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</si>
  <si>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</si>
  <si>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</si>
  <si>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</si>
  <si>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</si>
  <si>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</si>
  <si>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</si>
  <si>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</si>
  <si>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</si>
  <si>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</si>
  <si>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</si>
  <si>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</si>
  <si>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</si>
  <si>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</si>
  <si>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</si>
  <si>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</si>
  <si>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</si>
  <si>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</si>
  <si>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</si>
  <si>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</si>
  <si>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</si>
  <si>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</si>
  <si>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</si>
  <si>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</si>
  <si>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</si>
  <si>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</si>
  <si>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</si>
  <si>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</si>
  <si>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</si>
  <si>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</si>
  <si>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</si>
  <si>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</si>
  <si>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</si>
  <si>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</si>
  <si>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</si>
  <si>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</si>
  <si>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</si>
  <si>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</si>
  <si>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</si>
  <si>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</si>
  <si>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</si>
  <si>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</si>
  <si>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</si>
  <si>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</si>
  <si>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</si>
  <si>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</si>
  <si>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</si>
  <si>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</si>
  <si>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</si>
  <si>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</si>
  <si>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</si>
  <si>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</si>
  <si>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</si>
  <si>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</si>
  <si>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</si>
  <si>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</si>
  <si>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</si>
  <si>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</si>
  <si>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</si>
  <si>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</si>
  <si>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</si>
  <si>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</si>
  <si>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</si>
  <si>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</si>
  <si>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</si>
  <si>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</si>
  <si>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</si>
  <si>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</si>
  <si>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</si>
  <si>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</si>
  <si>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</si>
  <si>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</si>
  <si>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</si>
  <si>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</si>
  <si>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</si>
  <si>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</si>
  <si>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</si>
  <si>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</si>
  <si>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</si>
  <si>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</si>
  <si>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</si>
  <si>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</si>
  <si>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</si>
  <si>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</si>
  <si>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</si>
  <si>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</si>
  <si>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</si>
  <si>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</si>
  <si>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</si>
  <si>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</si>
  <si>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</si>
  <si>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</si>
  <si>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</si>
  <si>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</si>
  <si>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</si>
  <si>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</si>
  <si>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</si>
  <si>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</si>
  <si>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</si>
  <si>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</si>
  <si>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</si>
  <si>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</si>
  <si>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</si>
  <si>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</si>
  <si>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</si>
  <si>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</si>
  <si>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</si>
  <si>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</si>
  <si>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</si>
  <si>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</si>
  <si>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</si>
  <si>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</si>
  <si>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</si>
  <si>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</si>
  <si>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</si>
  <si>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</si>
  <si>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</si>
  <si>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</si>
  <si>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</si>
  <si>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</si>
  <si>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</si>
  <si>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</si>
  <si>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</si>
  <si>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</si>
  <si>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</si>
  <si>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</si>
  <si>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</si>
  <si>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</si>
  <si>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</si>
  <si>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</si>
  <si>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</si>
  <si>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</si>
  <si>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</si>
  <si>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</si>
  <si>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</si>
  <si>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</si>
  <si>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</si>
  <si>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</si>
  <si>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</si>
  <si>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</si>
  <si>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</si>
  <si>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</si>
  <si>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</si>
  <si>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</si>
  <si>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</si>
  <si>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</si>
  <si>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</si>
  <si>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</si>
  <si>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</si>
  <si>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</si>
  <si>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</si>
  <si>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</si>
  <si>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</si>
  <si>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</si>
  <si>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</si>
  <si>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</si>
  <si>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</si>
  <si>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</si>
  <si>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</si>
  <si>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</si>
  <si>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</si>
  <si>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</si>
  <si>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</si>
  <si>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</si>
  <si>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</si>
  <si>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</si>
  <si>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</si>
  <si>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</si>
  <si>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</si>
  <si>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</si>
  <si>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</si>
  <si>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</si>
  <si>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</si>
  <si>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</si>
  <si>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</si>
  <si>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</si>
  <si>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</si>
  <si>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</si>
  <si>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</si>
  <si>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</si>
  <si>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</si>
  <si>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</si>
  <si>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</si>
  <si>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</si>
  <si>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</si>
  <si>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</si>
  <si>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</si>
  <si>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</si>
  <si>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</si>
  <si>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</si>
  <si>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</si>
  <si>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</si>
  <si>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</si>
  <si>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</si>
  <si>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</si>
  <si>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</si>
  <si>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</si>
  <si>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</si>
  <si>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</si>
  <si>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</si>
  <si>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</si>
  <si>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</si>
  <si>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</si>
  <si>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</si>
  <si>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</si>
  <si>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</si>
  <si>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</si>
  <si>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</si>
  <si>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</si>
  <si>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</si>
  <si>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</si>
  <si>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</si>
  <si>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</si>
  <si>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</si>
  <si>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</si>
  <si>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</si>
  <si>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</si>
  <si>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</si>
  <si>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</si>
  <si>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</si>
  <si>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</si>
  <si>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</si>
  <si>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</si>
  <si>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</si>
  <si>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</si>
  <si>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</si>
  <si>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</si>
  <si>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</si>
  <si>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</si>
  <si>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</si>
  <si>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</si>
  <si>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</si>
  <si>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</si>
  <si>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</si>
  <si>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</si>
  <si>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</si>
  <si>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</si>
  <si>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</si>
  <si>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</si>
  <si>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</si>
  <si>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</si>
  <si>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</si>
  <si>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</si>
  <si>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</si>
  <si>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</si>
  <si>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</si>
  <si>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</si>
  <si>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</si>
  <si>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</si>
  <si>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</si>
  <si>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</si>
  <si>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</si>
  <si>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</si>
  <si>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</si>
  <si>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</si>
  <si>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</si>
  <si>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</si>
  <si>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</si>
  <si>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</si>
  <si>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</si>
  <si>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</si>
  <si>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</si>
  <si>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</si>
  <si>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</si>
  <si>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</si>
  <si>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</si>
  <si>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</si>
  <si>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</si>
  <si>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</si>
  <si>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</si>
  <si>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</si>
  <si>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</si>
  <si>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</si>
  <si>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</si>
  <si>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</si>
  <si>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</si>
  <si>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</si>
  <si>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</si>
  <si>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</si>
  <si>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</si>
  <si>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</si>
  <si>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</si>
  <si>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</si>
  <si>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</si>
  <si>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</si>
  <si>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</si>
  <si>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</si>
  <si>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</si>
  <si>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</si>
  <si>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</si>
  <si>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</si>
  <si>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</si>
  <si>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</si>
  <si>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</si>
  <si>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</si>
  <si>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</si>
  <si>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</si>
  <si>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</si>
  <si>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</si>
  <si>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</si>
  <si>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</si>
  <si>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</si>
  <si>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</si>
  <si>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</si>
  <si>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</si>
  <si>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</si>
  <si>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</si>
  <si>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</si>
  <si>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</si>
  <si>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</si>
  <si>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</si>
  <si>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</si>
  <si>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</si>
  <si>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</si>
  <si>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</si>
  <si>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</si>
  <si>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</si>
  <si>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</si>
  <si>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</si>
  <si>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</si>
  <si>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</si>
  <si>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</si>
  <si>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</si>
  <si>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</si>
  <si>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</si>
  <si>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</si>
  <si>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</si>
  <si>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</si>
  <si>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</si>
  <si>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</si>
  <si>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</si>
  <si>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</si>
  <si>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</si>
  <si>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</si>
  <si>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</si>
  <si>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</si>
  <si>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</si>
  <si>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</si>
  <si>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</si>
  <si>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</si>
  <si>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</si>
  <si>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</si>
  <si>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</si>
  <si>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</si>
  <si>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</si>
  <si>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</si>
  <si>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</si>
  <si>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</si>
  <si>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</si>
  <si>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</si>
  <si>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</si>
  <si>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</si>
  <si>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</si>
  <si>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</si>
  <si>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</si>
  <si>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</si>
  <si>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</si>
  <si>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</si>
  <si>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</si>
  <si>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</si>
  <si>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</si>
  <si>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</si>
  <si>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</si>
  <si>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</si>
  <si>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</si>
  <si>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</si>
  <si>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</si>
  <si>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</si>
  <si>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</si>
  <si>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</si>
  <si>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</si>
  <si>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</si>
  <si>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</si>
  <si>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</si>
  <si>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</si>
  <si>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</si>
  <si>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</si>
  <si>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</si>
  <si>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</si>
  <si>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</si>
  <si>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</si>
  <si>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</si>
  <si>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</si>
  <si>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</si>
  <si>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</si>
  <si>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</si>
  <si>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</si>
  <si>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</si>
  <si>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</si>
  <si>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</si>
  <si>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</si>
  <si>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</si>
  <si>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</si>
  <si>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</si>
  <si>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</si>
  <si>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</si>
  <si>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</si>
  <si>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</si>
  <si>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</si>
  <si>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</si>
  <si>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</si>
  <si>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</si>
  <si>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</si>
  <si>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</si>
  <si>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</si>
  <si>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</si>
  <si>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</si>
  <si>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</si>
  <si>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</si>
  <si>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</si>
  <si>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</si>
  <si>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</si>
  <si>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</si>
  <si>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</si>
  <si>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</si>
  <si>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</si>
  <si>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</si>
  <si>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</si>
  <si>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</si>
  <si>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</si>
  <si>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</si>
  <si>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</si>
  <si>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</si>
  <si>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</si>
  <si>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</si>
  <si>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</si>
  <si>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</si>
  <si>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</si>
  <si>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</si>
  <si>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</si>
  <si>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</si>
  <si>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</si>
  <si>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</si>
  <si>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</si>
  <si>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</si>
  <si>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</si>
  <si>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</si>
  <si>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</si>
  <si>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</si>
  <si>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</si>
  <si>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</si>
  <si>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</si>
  <si>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</si>
  <si>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</si>
  <si>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</si>
  <si>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</si>
  <si>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</si>
  <si>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</si>
  <si>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</si>
  <si>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</si>
  <si>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</si>
  <si>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</si>
  <si>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</si>
  <si>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</si>
  <si>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</si>
  <si>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</si>
  <si>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</si>
  <si>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</si>
  <si>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</si>
  <si>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</si>
  <si>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</si>
  <si>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</si>
  <si>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</si>
  <si>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</si>
  <si>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</si>
  <si>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</si>
  <si>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</si>
  <si>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</si>
  <si>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</si>
  <si>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</si>
  <si>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</si>
  <si>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</si>
  <si>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</si>
  <si>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</si>
  <si>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</si>
  <si>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</si>
  <si>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</si>
  <si>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</si>
  <si>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</si>
  <si>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</si>
  <si>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</si>
  <si>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</si>
  <si>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</si>
  <si>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</si>
  <si>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</si>
  <si>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</si>
  <si>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</si>
  <si>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</si>
  <si>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</si>
  <si>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</si>
  <si>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</si>
  <si>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</si>
  <si>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</si>
  <si>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</si>
  <si>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</si>
  <si>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</si>
  <si>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</si>
  <si>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</si>
  <si>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</si>
  <si>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</si>
  <si>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</si>
  <si>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</si>
  <si>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</si>
  <si>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</si>
  <si>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</si>
  <si>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</si>
  <si>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</si>
  <si>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</si>
  <si>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</si>
  <si>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</si>
  <si>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</si>
  <si>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</si>
  <si>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</si>
  <si>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</si>
  <si>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</si>
  <si>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</si>
  <si>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</si>
  <si>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</si>
  <si>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</si>
  <si>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</si>
  <si>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</si>
  <si>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</si>
  <si>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</si>
  <si>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</si>
  <si>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</si>
  <si>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</si>
  <si>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</si>
  <si>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</si>
  <si>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</si>
  <si>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</si>
  <si>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</si>
  <si>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</si>
  <si>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</si>
  <si>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</si>
  <si>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</si>
  <si>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</si>
  <si>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</si>
  <si>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</si>
  <si>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</si>
  <si>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</si>
  <si>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</si>
  <si>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</si>
  <si>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</si>
  <si>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</si>
  <si>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</si>
  <si>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</si>
  <si>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</si>
  <si>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</si>
  <si>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</si>
  <si>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</si>
  <si>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</si>
  <si>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</si>
  <si>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</si>
  <si>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</si>
  <si>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</si>
  <si>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</si>
  <si>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</si>
  <si>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</si>
  <si>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</si>
  <si>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</si>
  <si>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</si>
  <si>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</si>
  <si>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</si>
  <si>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</si>
  <si>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</si>
  <si>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</si>
  <si>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</si>
  <si>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</si>
  <si>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</si>
  <si>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</si>
  <si>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</si>
  <si>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</si>
  <si>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</si>
  <si>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</si>
  <si>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</si>
  <si>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</si>
  <si>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</si>
  <si>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</si>
  <si>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</si>
  <si>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</si>
  <si>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</si>
  <si>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</si>
  <si>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</si>
  <si>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</si>
  <si>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</si>
  <si>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</si>
  <si>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</si>
  <si>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</si>
  <si>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</si>
  <si>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</si>
  <si>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</si>
  <si>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</si>
  <si>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</si>
  <si>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</si>
  <si>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</si>
  <si>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</si>
  <si>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</si>
  <si>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</si>
  <si>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</si>
  <si>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</si>
  <si>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</si>
  <si>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</si>
  <si>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</si>
  <si>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</si>
  <si>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</si>
  <si>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</si>
  <si>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</si>
  <si>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</si>
  <si>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</si>
  <si>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</si>
  <si>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</si>
  <si>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</si>
  <si>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</si>
  <si>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</si>
  <si>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</si>
  <si>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</si>
  <si>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</si>
  <si>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</si>
  <si>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</si>
  <si>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</si>
  <si>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</si>
  <si>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</si>
  <si>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</si>
  <si>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</si>
  <si>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</si>
  <si>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</si>
  <si>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</si>
  <si>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</si>
  <si>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</si>
  <si>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</si>
  <si>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</si>
  <si>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</si>
  <si>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</si>
  <si>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</si>
  <si>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</si>
  <si>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</si>
  <si>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</si>
  <si>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</si>
  <si>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</si>
  <si>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</si>
  <si>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</si>
  <si>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</si>
  <si>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</si>
  <si>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</si>
  <si>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</si>
  <si>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</si>
  <si>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</si>
  <si>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</si>
  <si>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</si>
  <si>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</si>
  <si>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</si>
  <si>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</si>
  <si>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</si>
  <si>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</si>
  <si>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</si>
  <si>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</si>
  <si>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</si>
  <si>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</si>
  <si>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</si>
  <si>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</si>
  <si>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</si>
  <si>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</si>
  <si>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</si>
  <si>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</si>
  <si>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</si>
  <si>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</si>
  <si>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</si>
  <si>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</si>
  <si>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</si>
  <si>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</si>
  <si>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</si>
  <si>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</si>
  <si>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</si>
  <si>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</si>
  <si>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</si>
  <si>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</si>
  <si>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</si>
  <si>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</si>
  <si>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</si>
  <si>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</si>
  <si>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</si>
  <si>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</si>
  <si>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</si>
  <si>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</si>
  <si>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</si>
  <si>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</si>
  <si>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</si>
  <si>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</si>
  <si>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</si>
  <si>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</si>
  <si>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</si>
  <si>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</si>
  <si>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</si>
  <si>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</si>
  <si>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</si>
  <si>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</si>
  <si>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</si>
  <si>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</si>
  <si>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</si>
  <si>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</si>
  <si>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</si>
  <si>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</si>
  <si>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</si>
  <si>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</si>
  <si>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</si>
  <si>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</si>
  <si>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</si>
  <si>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</si>
  <si>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</si>
  <si>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</si>
  <si>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</si>
  <si>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</si>
  <si>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</si>
  <si>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</si>
  <si>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</si>
  <si>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</si>
  <si>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</si>
  <si>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</si>
  <si>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</si>
  <si>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</si>
  <si>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</si>
  <si>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</si>
  <si>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</si>
  <si>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</si>
  <si>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</si>
  <si>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</si>
  <si>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</si>
  <si>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</si>
  <si>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</si>
  <si>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</si>
  <si>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</si>
  <si>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</si>
  <si>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</si>
  <si>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</si>
  <si>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</si>
  <si>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</si>
  <si>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</si>
  <si>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</si>
  <si>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</si>
  <si>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</si>
  <si>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</si>
  <si>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</si>
  <si>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</si>
  <si>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</si>
  <si>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</si>
  <si>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</si>
  <si>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</si>
  <si>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</si>
  <si>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</si>
  <si>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</si>
  <si>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</si>
  <si>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</si>
  <si>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</si>
  <si>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</si>
  <si>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</si>
  <si>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</si>
  <si>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</si>
  <si>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</si>
  <si>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</si>
  <si>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</si>
  <si>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</si>
  <si>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</si>
  <si>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</si>
  <si>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</si>
  <si>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</si>
  <si>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</si>
  <si>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</si>
  <si>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</si>
  <si>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</si>
  <si>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</si>
  <si>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</si>
  <si>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</si>
  <si>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</si>
  <si>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</si>
  <si>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</si>
  <si>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</si>
  <si>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</si>
  <si>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</si>
  <si>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</si>
  <si>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</si>
  <si>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</si>
  <si>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</si>
  <si>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</si>
  <si>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</si>
  <si>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</si>
  <si>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</si>
  <si>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</si>
  <si>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</si>
  <si>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</si>
  <si>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</si>
  <si>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</si>
  <si>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</si>
  <si>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</si>
  <si>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</si>
  <si>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</si>
  <si>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</si>
  <si>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</si>
  <si>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</si>
  <si>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</si>
  <si>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</si>
  <si>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</si>
  <si>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</si>
  <si>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</si>
  <si>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</si>
  <si>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</si>
  <si>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</si>
  <si>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</si>
  <si>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</si>
  <si>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</si>
  <si>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</si>
  <si>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</si>
  <si>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</si>
  <si>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</si>
  <si>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</si>
  <si>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</si>
  <si>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</si>
  <si>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</si>
  <si>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</si>
  <si>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</si>
  <si>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</si>
  <si>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</si>
  <si>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</si>
  <si>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</si>
  <si>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</si>
  <si>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</si>
  <si>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</si>
  <si>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</si>
  <si>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</si>
  <si>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</si>
  <si>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</si>
  <si>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</si>
  <si>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</si>
  <si>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</si>
  <si>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</si>
  <si>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</si>
  <si>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</si>
  <si>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</si>
  <si>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</si>
  <si>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</si>
  <si>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</si>
  <si>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</si>
  <si>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</si>
  <si>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</si>
  <si>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</si>
  <si>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</si>
  <si>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</si>
  <si>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</si>
  <si>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</si>
  <si>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</si>
  <si>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</si>
  <si>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</si>
  <si>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</si>
  <si>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</si>
  <si>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</si>
  <si>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</si>
  <si>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</si>
  <si>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</si>
  <si>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</si>
  <si>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</si>
  <si>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</si>
  <si>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</si>
  <si>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</si>
  <si>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</si>
  <si>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</si>
  <si>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</si>
  <si>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</si>
  <si>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</si>
  <si>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</si>
  <si>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</si>
  <si>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</si>
  <si>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</si>
  <si>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</si>
  <si>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</si>
  <si>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</si>
  <si>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</si>
  <si>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</si>
  <si>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</si>
  <si>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</si>
  <si>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</si>
  <si>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</si>
  <si>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</si>
  <si>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</si>
  <si>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</si>
  <si>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</si>
  <si>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</si>
  <si>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</si>
  <si>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</si>
  <si>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</si>
  <si>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</si>
  <si>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</si>
  <si>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</si>
  <si>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</si>
  <si>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</si>
  <si>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</si>
  <si>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</si>
  <si>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</si>
  <si>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</si>
  <si>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</si>
  <si>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</si>
  <si>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</si>
  <si>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</si>
  <si>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</si>
  <si>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</si>
  <si>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</si>
  <si>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</si>
  <si>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</si>
  <si>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</si>
  <si>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</si>
  <si>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</si>
  <si>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</si>
  <si>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</si>
  <si>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</si>
  <si>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</si>
  <si>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</si>
  <si>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</si>
  <si>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</si>
  <si>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</si>
  <si>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</si>
  <si>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</si>
  <si>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</si>
  <si>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</si>
  <si>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</si>
  <si>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</si>
  <si>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</si>
  <si>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</si>
  <si>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</si>
  <si>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</si>
  <si>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</si>
  <si>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</si>
  <si>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</si>
  <si>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</si>
  <si>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</si>
  <si>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</si>
  <si>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</si>
  <si>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</si>
  <si>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</si>
  <si>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</si>
  <si>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</si>
  <si>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</si>
  <si>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</si>
  <si>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</si>
  <si>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</si>
  <si>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</si>
  <si>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</si>
  <si>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</si>
  <si>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</si>
  <si>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</si>
  <si>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</si>
  <si>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</si>
  <si>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</si>
  <si>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</si>
  <si>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</si>
  <si>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</si>
  <si>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</si>
  <si>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</si>
  <si>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</si>
  <si>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</si>
  <si>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</si>
  <si>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</si>
  <si>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</si>
  <si>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</si>
  <si>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</si>
  <si>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</si>
  <si>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</si>
  <si>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</si>
  <si>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</si>
  <si>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</si>
  <si>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</si>
  <si>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</si>
  <si>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</si>
  <si>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</si>
  <si>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</si>
  <si>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</si>
  <si>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</si>
  <si>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</si>
  <si>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</si>
  <si>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</si>
  <si>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</si>
  <si>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</si>
  <si>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</si>
  <si>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</si>
  <si>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</si>
  <si>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</si>
  <si>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</si>
  <si>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</si>
  <si>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</si>
  <si>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</si>
  <si>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</si>
  <si>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</si>
  <si>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</si>
  <si>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</si>
  <si>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</si>
  <si>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</si>
  <si>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</si>
  <si>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</si>
  <si>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</si>
  <si>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</si>
  <si>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</si>
  <si>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</si>
  <si>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</si>
  <si>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</si>
  <si>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</si>
  <si>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</si>
  <si>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</si>
  <si>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</si>
  <si>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</si>
  <si>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</si>
  <si>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</si>
  <si>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</si>
  <si>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</si>
  <si>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</si>
  <si>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</si>
  <si>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</si>
  <si>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</si>
  <si>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</si>
  <si>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</si>
  <si>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</si>
  <si>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</si>
  <si>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</si>
  <si>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</si>
  <si>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</si>
  <si>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</si>
  <si>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</si>
  <si>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</si>
  <si>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</si>
  <si>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</si>
  <si>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</si>
  <si>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</si>
  <si>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</si>
  <si>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</si>
  <si>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</si>
  <si>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</si>
  <si>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</si>
  <si>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</si>
  <si>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</si>
  <si>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</si>
  <si>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</si>
  <si>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</si>
  <si>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</si>
  <si>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</si>
  <si>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</si>
  <si>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</si>
  <si>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</si>
  <si>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</si>
  <si>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</si>
  <si>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</si>
  <si>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</si>
  <si>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</si>
  <si>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</si>
  <si>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</si>
  <si>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</si>
  <si>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</si>
  <si>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</si>
  <si>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</si>
  <si>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</si>
  <si>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</si>
  <si>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</si>
  <si>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</si>
  <si>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</si>
  <si>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</si>
  <si>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</si>
  <si>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</si>
  <si>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</si>
  <si>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</si>
  <si>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</si>
  <si>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</si>
  <si>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</si>
  <si>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</si>
  <si>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</si>
  <si>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</si>
  <si>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</si>
  <si>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</si>
  <si>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</si>
  <si>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</si>
  <si>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</si>
  <si>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</si>
  <si>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</si>
  <si>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</si>
  <si>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</si>
  <si>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</si>
  <si>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</si>
  <si>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</si>
  <si>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</si>
  <si>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</si>
  <si>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</si>
  <si>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</si>
  <si>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</si>
  <si>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</si>
  <si>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</si>
  <si>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</si>
  <si>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</si>
  <si>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</si>
  <si>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</si>
  <si>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</si>
  <si>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</si>
  <si>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</si>
  <si>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</si>
  <si>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</si>
  <si>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</si>
  <si>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</si>
  <si>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</si>
  <si>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</si>
  <si>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</si>
  <si>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</si>
  <si>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</si>
  <si>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</si>
  <si>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</si>
  <si>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</si>
  <si>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</si>
  <si>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</si>
  <si>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</si>
  <si>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</si>
  <si>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</si>
  <si>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</si>
  <si>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</si>
  <si>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</si>
  <si>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</si>
  <si>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</si>
  <si>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</si>
  <si>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</si>
  <si>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</si>
  <si>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</si>
  <si>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</si>
  <si>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</si>
  <si>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</si>
  <si>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</si>
  <si>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</si>
  <si>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</si>
  <si>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</si>
  <si>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</si>
  <si>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</si>
  <si>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</si>
  <si>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</si>
  <si>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</si>
  <si>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</si>
  <si>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</si>
  <si>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</si>
  <si>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</si>
  <si>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</si>
  <si>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</si>
  <si>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</si>
  <si>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</si>
  <si>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</si>
  <si>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</si>
  <si>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</si>
  <si>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</si>
  <si>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</si>
  <si>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</si>
  <si>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</si>
  <si>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</si>
  <si>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</si>
  <si>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</si>
  <si>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</si>
  <si>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</si>
  <si>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</si>
  <si>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</si>
  <si>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</si>
  <si>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</si>
  <si>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</si>
  <si>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</si>
  <si>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</si>
  <si>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</si>
  <si>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</si>
  <si>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</si>
  <si>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</si>
  <si>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</si>
  <si>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</si>
  <si>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</si>
  <si>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</si>
  <si>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</si>
  <si>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</si>
  <si>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</si>
  <si>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</si>
  <si>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</si>
  <si>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</si>
  <si>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</si>
  <si>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</si>
  <si>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</si>
  <si>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</si>
  <si>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</si>
  <si>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</si>
  <si>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</si>
  <si>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</si>
  <si>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</si>
  <si>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</si>
  <si>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</si>
  <si>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</si>
  <si>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</si>
  <si>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</si>
  <si>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</si>
  <si>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</si>
  <si>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</si>
  <si>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</si>
  <si>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</si>
  <si>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</si>
  <si>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</si>
  <si>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</si>
  <si>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</si>
  <si>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</si>
  <si>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</si>
  <si>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</si>
  <si>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</si>
  <si>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</si>
  <si>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</si>
  <si>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</si>
  <si>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</si>
  <si>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</si>
  <si>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</si>
  <si>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</si>
  <si>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</si>
  <si>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</si>
  <si>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</si>
  <si>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</si>
  <si>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</si>
  <si>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</si>
  <si>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</si>
  <si>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</si>
  <si>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</si>
  <si>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</si>
  <si>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</si>
  <si>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</si>
  <si>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</si>
  <si>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</si>
  <si>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</si>
  <si>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</si>
  <si>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</si>
  <si>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</si>
  <si>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</si>
  <si>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</si>
  <si>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</si>
  <si>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</si>
  <si>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</si>
  <si>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</si>
  <si>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</si>
  <si>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</si>
  <si>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</si>
  <si>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</si>
  <si>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</si>
  <si>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</si>
  <si>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</si>
  <si>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</si>
  <si>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</si>
  <si>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</si>
  <si>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</si>
  <si>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</si>
  <si>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</si>
  <si>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</si>
  <si>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</si>
  <si>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</si>
  <si>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</si>
  <si>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</si>
  <si>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</si>
  <si>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</si>
  <si>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</si>
  <si>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</si>
  <si>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</si>
  <si>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</si>
  <si>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</si>
  <si>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</si>
  <si>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</si>
  <si>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</si>
  <si>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</si>
  <si>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</si>
  <si>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</si>
  <si>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</si>
  <si>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</si>
  <si>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</si>
  <si>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</si>
  <si>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</si>
  <si>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</si>
  <si>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</si>
  <si>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</si>
  <si>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</si>
  <si>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</si>
  <si>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</si>
  <si>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</si>
  <si>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</si>
  <si>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</si>
  <si>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</si>
  <si>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</si>
  <si>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</si>
  <si>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</si>
  <si>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</si>
  <si>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</si>
  <si>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</si>
  <si>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</si>
  <si>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</si>
  <si>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</si>
  <si>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</si>
  <si>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</si>
  <si>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</si>
  <si>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</si>
  <si>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</si>
  <si>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</si>
  <si>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</si>
  <si>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</si>
  <si>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</si>
  <si>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</si>
  <si>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</si>
  <si>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</si>
  <si>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</si>
  <si>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</si>
  <si>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</si>
  <si>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</si>
  <si>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</si>
  <si>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</si>
  <si>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</si>
  <si>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</si>
  <si>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</si>
  <si>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</si>
  <si>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</si>
  <si>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</si>
  <si>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</si>
  <si>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</si>
  <si>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</si>
  <si>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</si>
  <si>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</si>
  <si>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</si>
  <si>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</si>
  <si>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</si>
  <si>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</si>
  <si>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</si>
  <si>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</si>
  <si>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</si>
  <si>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</si>
  <si>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</si>
  <si>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</si>
  <si>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</si>
  <si>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</si>
  <si>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</si>
  <si>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</si>
  <si>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</si>
  <si>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</si>
  <si>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</si>
  <si>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</si>
  <si>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</si>
  <si>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</si>
  <si>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</si>
  <si>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</si>
  <si>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</si>
  <si>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</si>
  <si>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</si>
  <si>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</si>
  <si>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</si>
  <si>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</si>
  <si>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</si>
  <si>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</si>
  <si>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</si>
  <si>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</si>
  <si>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</si>
  <si>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</si>
  <si>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</si>
  <si>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</si>
  <si>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</si>
  <si>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</si>
  <si>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</si>
  <si>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</si>
  <si>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</si>
  <si>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</si>
  <si>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</si>
  <si>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</si>
  <si>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</si>
  <si>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</si>
  <si>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</si>
  <si>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</si>
  <si>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</si>
  <si>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</si>
  <si>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</si>
  <si>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</si>
  <si>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</si>
  <si>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</si>
  <si>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</si>
  <si>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</si>
  <si>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</si>
  <si>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</si>
  <si>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</si>
  <si>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</si>
  <si>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</si>
  <si>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</si>
  <si>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</si>
  <si>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</si>
  <si>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</si>
  <si>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</si>
  <si>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</si>
  <si>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</si>
  <si>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</si>
  <si>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</si>
  <si>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</si>
  <si>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</si>
  <si>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</si>
  <si>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</si>
  <si>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</si>
  <si>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</si>
  <si>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</si>
  <si>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</si>
  <si>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</si>
  <si>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</si>
  <si>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</si>
  <si>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</si>
  <si>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</si>
  <si>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</si>
  <si>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</si>
  <si>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</si>
  <si>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</si>
  <si>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</si>
  <si>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</si>
  <si>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</si>
  <si>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</si>
  <si>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</si>
  <si>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</si>
  <si>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</si>
  <si>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</si>
  <si>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</si>
  <si>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</si>
  <si>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</si>
  <si>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</si>
  <si>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</si>
  <si>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</si>
  <si>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</si>
  <si>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</si>
  <si>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</si>
  <si>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</si>
  <si>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</si>
  <si>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</si>
  <si>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</si>
  <si>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</si>
  <si>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</si>
  <si>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</si>
  <si>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</si>
  <si>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</si>
  <si>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</si>
  <si>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</si>
  <si>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</si>
  <si>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</si>
  <si>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</si>
  <si>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</si>
  <si>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</si>
  <si>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</si>
  <si>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</si>
  <si>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</si>
  <si>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</si>
  <si>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</si>
  <si>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</si>
  <si>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</si>
  <si>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</si>
  <si>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</si>
  <si>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</si>
  <si>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</si>
  <si>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</si>
  <si>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</si>
  <si>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</si>
  <si>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</si>
  <si>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</si>
  <si>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</si>
  <si>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</si>
  <si>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</si>
  <si>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</si>
  <si>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</si>
  <si>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</si>
  <si>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</si>
  <si>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</si>
  <si>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</si>
  <si>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</si>
  <si>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</si>
  <si>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</si>
  <si>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</si>
  <si>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</si>
  <si>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</si>
  <si>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</si>
  <si>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</si>
  <si>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</si>
  <si>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</si>
  <si>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</si>
  <si>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</si>
  <si>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</si>
  <si>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</si>
  <si>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</si>
  <si>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</si>
  <si>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</si>
  <si>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</si>
  <si>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</si>
  <si>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</si>
  <si>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</si>
  <si>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</si>
  <si>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</si>
  <si>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</si>
  <si>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</si>
  <si>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</si>
  <si>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</si>
  <si>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</si>
  <si>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</si>
  <si>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</si>
  <si>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</si>
  <si>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</si>
  <si>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</si>
  <si>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</si>
  <si>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</si>
  <si>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</si>
  <si>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</si>
  <si>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</si>
  <si>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</si>
  <si>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</si>
  <si>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</si>
  <si>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</si>
  <si>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</si>
  <si>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</si>
  <si>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</si>
  <si>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</si>
  <si>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</si>
  <si>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</si>
  <si>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</si>
  <si>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</si>
  <si>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</si>
  <si>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</si>
  <si>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</si>
  <si>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</si>
  <si>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</si>
  <si>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</si>
  <si>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</si>
  <si>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</si>
  <si>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</si>
  <si>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</si>
  <si>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</si>
  <si>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</si>
  <si>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</si>
  <si>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</si>
  <si>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</si>
  <si>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</si>
  <si>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</si>
  <si>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</si>
  <si>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</si>
  <si>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</si>
  <si>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</si>
  <si>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</si>
  <si>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</si>
  <si>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</si>
  <si>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</si>
  <si>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</si>
  <si>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</si>
  <si>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</si>
  <si>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</si>
  <si>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</si>
  <si>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</si>
  <si>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</si>
  <si>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</si>
  <si>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</si>
  <si>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</si>
  <si>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</si>
  <si>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</si>
  <si>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</si>
  <si>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</si>
  <si>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</si>
  <si>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</si>
  <si>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</si>
  <si>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</si>
  <si>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</si>
  <si>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</si>
  <si>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</si>
  <si>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</si>
  <si>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</si>
  <si>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</si>
  <si>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</si>
  <si>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</si>
  <si>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</si>
  <si>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</si>
  <si>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</si>
  <si>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</si>
  <si>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</si>
  <si>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</si>
  <si>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</si>
  <si>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</si>
  <si>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</si>
  <si>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</si>
  <si>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</si>
  <si>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</si>
  <si>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</si>
  <si>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</si>
  <si>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</si>
  <si>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</si>
  <si>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</si>
  <si>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</si>
  <si>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</si>
  <si>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</si>
  <si>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</si>
  <si>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</si>
  <si>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</si>
  <si>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</si>
  <si>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</si>
  <si>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</si>
  <si>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</si>
  <si>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</si>
  <si>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</si>
  <si>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</si>
  <si>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</si>
  <si>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</si>
  <si>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</si>
  <si>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</si>
  <si>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</si>
  <si>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</si>
  <si>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</si>
  <si>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</si>
  <si>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</si>
  <si>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</si>
  <si>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</si>
  <si>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</si>
  <si>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</si>
  <si>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</si>
  <si>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</si>
  <si>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</si>
  <si>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</si>
  <si>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</si>
  <si>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</si>
  <si>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</si>
  <si>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</si>
  <si>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</si>
  <si>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</si>
  <si>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</si>
  <si>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</si>
  <si>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</si>
  <si>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</si>
  <si>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</si>
  <si>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</si>
  <si>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</si>
  <si>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</si>
  <si>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</si>
  <si>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</si>
  <si>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</si>
  <si>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</si>
  <si>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</si>
  <si>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</si>
  <si>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</si>
  <si>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</si>
  <si>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</si>
  <si>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</si>
  <si>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</si>
  <si>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</si>
  <si>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</si>
  <si>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</si>
  <si>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</si>
  <si>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</si>
  <si>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</si>
  <si>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</si>
  <si>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</si>
  <si>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</si>
  <si>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</si>
  <si>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</si>
  <si>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</si>
  <si>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</si>
  <si>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</si>
  <si>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</si>
  <si>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</si>
  <si>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</si>
  <si>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</si>
  <si>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</si>
  <si>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</si>
  <si>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</si>
  <si>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</si>
  <si>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</si>
  <si>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</si>
  <si>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</si>
  <si>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</si>
  <si>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</si>
  <si>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</si>
  <si>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</si>
  <si>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</si>
  <si>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</si>
  <si>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</si>
  <si>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</si>
  <si>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</si>
  <si>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</si>
  <si>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</si>
  <si>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</si>
  <si>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</si>
  <si>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</si>
  <si>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</si>
  <si>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</si>
  <si>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</si>
  <si>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</si>
  <si>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</si>
  <si>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</si>
  <si>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</si>
  <si>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</si>
  <si>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</si>
  <si>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</si>
  <si>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</si>
  <si>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</si>
  <si>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</si>
  <si>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</si>
  <si>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</si>
  <si>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</si>
  <si>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</si>
  <si>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</si>
  <si>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</si>
  <si>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</si>
  <si>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</si>
  <si>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</si>
  <si>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</si>
  <si>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</si>
  <si>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</si>
  <si>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</si>
  <si>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</si>
  <si>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</si>
  <si>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</si>
  <si>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</si>
  <si>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</si>
  <si>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</si>
  <si>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</si>
  <si>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</si>
  <si>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</si>
  <si>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</si>
  <si>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</si>
  <si>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</si>
  <si>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</si>
  <si>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</si>
  <si>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</si>
  <si>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</si>
  <si>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</si>
  <si>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</si>
  <si>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</si>
  <si>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</si>
  <si>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</si>
  <si>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</si>
  <si>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</si>
  <si>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</si>
  <si>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</si>
  <si>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</si>
  <si>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</si>
  <si>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</si>
  <si>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</si>
  <si>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</si>
  <si>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</si>
  <si>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</si>
  <si>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</si>
  <si>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</si>
  <si>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</si>
  <si>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</si>
  <si>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</si>
  <si>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</si>
  <si>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</si>
  <si>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</si>
  <si>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</si>
  <si>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</si>
  <si>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</si>
  <si>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</si>
  <si>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</si>
  <si>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</si>
  <si>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</si>
  <si>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</si>
  <si>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</si>
  <si>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</si>
  <si>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</si>
  <si>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</si>
  <si>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</si>
  <si>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</si>
  <si>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</si>
  <si>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</si>
  <si>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</si>
  <si>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</si>
  <si>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</si>
  <si>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</si>
  <si>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</si>
  <si>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</si>
  <si>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</si>
  <si>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</si>
  <si>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</si>
  <si>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</si>
  <si>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</si>
  <si>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</si>
  <si>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</si>
  <si>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</si>
  <si>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</si>
  <si>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</si>
  <si>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</si>
  <si>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</si>
  <si>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</si>
  <si>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</si>
  <si>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</si>
  <si>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</si>
  <si>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</si>
  <si>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</si>
  <si>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</si>
  <si>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</si>
  <si>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</si>
  <si>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</si>
  <si>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</si>
  <si>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</si>
  <si>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</si>
  <si>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</si>
  <si>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</si>
  <si>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</si>
  <si>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</si>
  <si>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</si>
  <si>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</si>
  <si>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</si>
  <si>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</si>
  <si>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</si>
  <si>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</si>
  <si>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</si>
  <si>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</si>
  <si>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</si>
  <si>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</si>
  <si>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</si>
  <si>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</si>
  <si>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</si>
  <si>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</si>
  <si>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</si>
  <si>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</si>
  <si>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</si>
  <si>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</si>
  <si>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</si>
  <si>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</si>
  <si>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</si>
  <si>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</si>
  <si>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</si>
  <si>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</si>
  <si>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</si>
  <si>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</si>
  <si>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</si>
  <si>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</si>
  <si>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</si>
  <si>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</si>
  <si>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</si>
  <si>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</si>
  <si>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</si>
  <si>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</si>
  <si>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</si>
  <si>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</si>
  <si>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</si>
  <si>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</si>
  <si>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</si>
  <si>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</si>
  <si>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</si>
  <si>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</si>
  <si>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</si>
  <si>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</si>
  <si>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</si>
  <si>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</si>
  <si>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</si>
  <si>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</si>
  <si>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</si>
  <si>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</si>
  <si>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</si>
  <si>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</si>
  <si>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</si>
  <si>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</si>
  <si>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</si>
  <si>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</si>
  <si>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</si>
  <si>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</si>
  <si>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</si>
  <si>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</si>
  <si>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</si>
  <si>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</si>
  <si>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</si>
  <si>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</si>
  <si>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</si>
  <si>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</si>
  <si>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</si>
  <si>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</si>
  <si>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</si>
  <si>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</si>
  <si>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</si>
  <si>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</si>
  <si>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</si>
  <si>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</si>
  <si>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</si>
  <si>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</si>
  <si>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</si>
  <si>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</si>
  <si>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</si>
  <si>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</si>
  <si>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</si>
  <si>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</si>
  <si>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</si>
  <si>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</si>
  <si>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</si>
  <si>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</si>
  <si>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</si>
  <si>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</si>
  <si>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</si>
  <si>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</si>
  <si>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</si>
  <si>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</si>
  <si>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</si>
  <si>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</si>
  <si>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</si>
  <si>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</si>
  <si>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</si>
  <si>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</si>
  <si>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</si>
  <si>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</si>
  <si>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</si>
  <si>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</si>
  <si>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</si>
  <si>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</si>
  <si>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</si>
  <si>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</si>
  <si>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</si>
  <si>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</si>
  <si>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</si>
  <si>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</si>
  <si>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</si>
  <si>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</si>
  <si>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</si>
  <si>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</si>
  <si>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</si>
  <si>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</si>
  <si>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</si>
  <si>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</si>
  <si>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</si>
  <si>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</si>
  <si>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</si>
  <si>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</si>
  <si>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</si>
  <si>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</si>
  <si>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</si>
  <si>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</si>
  <si>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</si>
  <si>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</si>
  <si>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</si>
  <si>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</si>
  <si>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</si>
  <si>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</si>
  <si>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</si>
  <si>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</si>
  <si>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</si>
  <si>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</si>
  <si>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</si>
  <si>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</si>
  <si>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</si>
  <si>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</si>
  <si>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</si>
  <si>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</si>
  <si>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</si>
  <si>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</si>
  <si>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</si>
  <si>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</si>
  <si>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</si>
  <si>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</si>
  <si>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</si>
  <si>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</si>
  <si>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</si>
  <si>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</si>
  <si>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</si>
  <si>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</si>
  <si>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</si>
  <si>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</si>
  <si>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</si>
  <si>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</si>
  <si>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</si>
  <si>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</si>
  <si>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</si>
  <si>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</si>
  <si>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</si>
  <si>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</si>
  <si>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</si>
  <si>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</si>
  <si>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</si>
  <si>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</si>
  <si>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</si>
  <si>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</si>
  <si>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</si>
  <si>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</si>
  <si>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</si>
  <si>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</si>
  <si>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</si>
  <si>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</si>
  <si>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</si>
  <si>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</si>
  <si>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</si>
  <si>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</si>
  <si>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</si>
  <si>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</si>
  <si>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</si>
  <si>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</si>
  <si>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</si>
  <si>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</si>
  <si>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</si>
  <si>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</si>
  <si>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</si>
  <si>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</si>
  <si>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</si>
  <si>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</si>
  <si>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</si>
  <si>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</si>
  <si>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</si>
  <si>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</si>
  <si>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</si>
  <si>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</si>
  <si>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</si>
  <si>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</si>
  <si>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</si>
  <si>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</si>
  <si>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</si>
  <si>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</si>
  <si>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</si>
  <si>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</si>
  <si>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</si>
  <si>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</si>
  <si>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</si>
  <si>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</si>
  <si>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</si>
  <si>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</si>
  <si>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</si>
  <si>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</si>
  <si>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</si>
  <si>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</si>
  <si>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</si>
  <si>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</si>
  <si>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</si>
  <si>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</si>
  <si>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</si>
  <si>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</si>
  <si>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</si>
  <si>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</si>
  <si>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</si>
  <si>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</si>
  <si>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</si>
  <si>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</si>
  <si>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</si>
  <si>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</si>
  <si>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</si>
  <si>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</si>
  <si>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</si>
  <si>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</si>
  <si>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</si>
  <si>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</si>
  <si>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</si>
  <si>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</si>
  <si>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</si>
  <si>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</si>
  <si>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</si>
  <si>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</si>
  <si>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</si>
  <si>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</si>
  <si>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</si>
  <si>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</si>
  <si>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</si>
  <si>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</si>
  <si>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</si>
  <si>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</si>
  <si>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</si>
  <si>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</si>
  <si>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</si>
  <si>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</si>
  <si>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</si>
  <si>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</si>
  <si>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</si>
  <si>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</si>
  <si>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</si>
  <si>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</si>
  <si>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</si>
  <si>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</si>
  <si>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</si>
  <si>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</si>
  <si>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</si>
  <si>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</si>
  <si>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</si>
  <si>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</si>
  <si>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</si>
  <si>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</si>
  <si>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</si>
  <si>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</si>
  <si>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</si>
  <si>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</si>
  <si>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</si>
  <si>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</si>
  <si>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</si>
  <si>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</si>
  <si>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</si>
  <si>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</si>
  <si>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</si>
  <si>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</si>
  <si>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</si>
  <si>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</si>
  <si>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</si>
  <si>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</si>
  <si>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</si>
  <si>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</si>
  <si>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</si>
  <si>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</si>
  <si>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</si>
  <si>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</si>
  <si>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</si>
  <si>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</si>
  <si>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</si>
  <si>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</si>
  <si>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</si>
  <si>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</si>
  <si>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</si>
  <si>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</si>
  <si>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</si>
  <si>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</si>
  <si>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</si>
  <si>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</si>
  <si>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</si>
  <si>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</si>
  <si>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</si>
  <si>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</si>
  <si>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</si>
  <si>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</si>
  <si>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</si>
  <si>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</si>
  <si>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</si>
  <si>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</si>
  <si>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</si>
  <si>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</si>
  <si>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</si>
  <si>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</si>
  <si>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</si>
  <si>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</si>
  <si>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</si>
  <si>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</si>
  <si>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</si>
  <si>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</si>
  <si>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</si>
  <si>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</si>
  <si>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</si>
  <si>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</si>
  <si>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</si>
  <si>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</si>
  <si>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</si>
  <si>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</si>
  <si>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</si>
  <si>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</si>
  <si>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</si>
  <si>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</si>
  <si>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</si>
  <si>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</si>
  <si>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</si>
  <si>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</si>
  <si>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</si>
  <si>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</si>
  <si>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</si>
  <si>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</si>
  <si>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</si>
  <si>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</si>
  <si>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</si>
  <si>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</si>
  <si>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</si>
  <si>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</si>
  <si>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</si>
  <si>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</si>
  <si>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</si>
  <si>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</si>
  <si>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</si>
  <si>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</si>
  <si>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</si>
  <si>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</si>
  <si>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</si>
  <si>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</si>
  <si>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</si>
  <si>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</si>
  <si>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</si>
  <si>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</si>
  <si>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</si>
  <si>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</si>
  <si>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</si>
  <si>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</si>
  <si>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</si>
  <si>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</si>
  <si>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</si>
  <si>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</si>
  <si>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</si>
  <si>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</si>
  <si>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</si>
  <si>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</si>
  <si>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</si>
  <si>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</si>
  <si>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</si>
  <si>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</si>
  <si>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</si>
  <si>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</si>
  <si>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</si>
  <si>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</si>
  <si>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</si>
  <si>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</si>
  <si>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</si>
  <si>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</si>
  <si>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</si>
  <si>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</si>
  <si>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</si>
  <si>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</si>
  <si>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</si>
  <si>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</si>
  <si>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</si>
  <si>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</si>
  <si>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</si>
  <si>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</si>
  <si>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</si>
  <si>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</si>
  <si>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</si>
  <si>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</si>
  <si>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</si>
  <si>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</si>
  <si>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</si>
  <si>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</si>
  <si>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</si>
  <si>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</si>
  <si>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</si>
  <si>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</si>
  <si>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</si>
  <si>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</si>
  <si>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</si>
  <si>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</si>
  <si>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</si>
  <si>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</si>
  <si>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</si>
  <si>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</si>
  <si>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</si>
  <si>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</si>
  <si>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</si>
  <si>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</si>
  <si>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</si>
  <si>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</si>
  <si>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</si>
  <si>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</si>
  <si>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</si>
  <si>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</si>
  <si>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</si>
  <si>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</si>
  <si>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</si>
  <si>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</si>
  <si>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</si>
  <si>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</si>
  <si>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</si>
  <si>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</si>
  <si>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</si>
  <si>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</si>
  <si>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</si>
  <si>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</si>
  <si>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</si>
  <si>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</si>
  <si>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</si>
  <si>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</si>
  <si>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</si>
  <si>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</si>
  <si>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</si>
  <si>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</si>
  <si>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</si>
  <si>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</si>
  <si>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</si>
  <si>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</si>
  <si>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</si>
  <si>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</si>
  <si>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</si>
  <si>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</si>
  <si>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</si>
  <si>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</si>
  <si>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</si>
  <si>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</si>
  <si>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</si>
  <si>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</si>
  <si>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</si>
  <si>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</si>
  <si>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</si>
  <si>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</si>
  <si>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</si>
  <si>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</si>
  <si>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</si>
  <si>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</si>
  <si>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</si>
  <si>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</si>
  <si>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</si>
  <si>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</si>
  <si>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</si>
  <si>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</si>
  <si>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</si>
  <si>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</si>
  <si>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</si>
  <si>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</si>
  <si>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</si>
  <si>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</si>
  <si>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</si>
  <si>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</si>
  <si>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</si>
  <si>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</si>
  <si>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</si>
  <si>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</si>
  <si>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</si>
  <si>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</si>
  <si>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</si>
  <si>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</si>
  <si>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</si>
  <si>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</si>
  <si>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</si>
  <si>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</si>
  <si>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</si>
  <si>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</si>
  <si>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</si>
  <si>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</si>
  <si>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</si>
  <si>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</si>
  <si>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</si>
  <si>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</si>
  <si>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</si>
  <si>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</si>
  <si>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</si>
  <si>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</si>
  <si>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</si>
  <si>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</si>
  <si>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</si>
  <si>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</si>
  <si>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</si>
  <si>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</si>
  <si>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</si>
  <si>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</si>
  <si>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</si>
  <si>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</si>
  <si>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</si>
  <si>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</si>
  <si>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</si>
  <si>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</si>
  <si>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</si>
  <si>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</si>
  <si>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</si>
  <si>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</si>
  <si>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</si>
  <si>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</si>
  <si>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</si>
  <si>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</si>
  <si>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</si>
  <si>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</si>
  <si>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</si>
  <si>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</si>
  <si>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</si>
  <si>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</si>
  <si>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</si>
  <si>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</si>
  <si>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</si>
  <si>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</si>
  <si>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</si>
  <si>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</si>
  <si>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</si>
  <si>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</si>
  <si>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</si>
  <si>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</si>
  <si>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</si>
  <si>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</si>
  <si>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</si>
  <si>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</si>
  <si>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</si>
  <si>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</si>
  <si>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</si>
  <si>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</si>
  <si>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</si>
  <si>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</si>
  <si>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</si>
  <si>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</si>
  <si>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</si>
  <si>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</si>
  <si>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</si>
  <si>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</si>
  <si>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</si>
  <si>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</si>
  <si>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</si>
  <si>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</si>
  <si>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</si>
  <si>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</si>
  <si>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</si>
  <si>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</si>
  <si>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</si>
  <si>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</si>
  <si>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</si>
  <si>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</si>
  <si>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</si>
  <si>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</si>
  <si>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</si>
  <si>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</si>
  <si>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</si>
  <si>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</si>
  <si>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</si>
  <si>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</si>
  <si>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</si>
  <si>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</si>
  <si>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</si>
  <si>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</si>
  <si>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</si>
  <si>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</si>
  <si>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</si>
  <si>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</si>
  <si>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</si>
  <si>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</si>
  <si>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</si>
  <si>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</si>
  <si>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</si>
  <si>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</si>
  <si>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</si>
  <si>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</si>
  <si>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</si>
  <si>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</si>
  <si>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</si>
  <si>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</si>
  <si>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</si>
  <si>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</si>
  <si>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</si>
  <si>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</si>
  <si>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</si>
  <si>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</si>
  <si>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</si>
  <si>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</si>
  <si>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</si>
  <si>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</si>
  <si>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</si>
  <si>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</si>
  <si>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</si>
  <si>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</si>
  <si>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</si>
  <si>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</si>
  <si>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</si>
  <si>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</si>
  <si>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</si>
  <si>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</si>
  <si>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</si>
  <si>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</si>
  <si>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</si>
  <si>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</si>
  <si>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</si>
  <si>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</si>
  <si>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</si>
  <si>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</si>
  <si>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</si>
  <si>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</si>
  <si>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</si>
  <si>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</si>
  <si>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</si>
  <si>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</si>
  <si>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</si>
  <si>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</si>
  <si>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</si>
  <si>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</si>
  <si>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</si>
  <si>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</si>
  <si>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</si>
  <si>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</si>
  <si>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</si>
  <si>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</si>
  <si>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</si>
  <si>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</si>
  <si>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</si>
  <si>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</si>
  <si>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</si>
  <si>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</si>
  <si>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</si>
  <si>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</si>
  <si>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</si>
  <si>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</si>
  <si>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</si>
  <si>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</si>
  <si>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</si>
  <si>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</si>
  <si>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</si>
  <si>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</si>
  <si>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</si>
  <si>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</si>
  <si>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</si>
  <si>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</si>
  <si>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</si>
  <si>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</si>
  <si>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</si>
  <si>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</si>
  <si>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</si>
  <si>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</si>
  <si>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</si>
  <si>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</si>
  <si>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</si>
  <si>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</si>
  <si>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</si>
  <si>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</si>
  <si>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</si>
  <si>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</si>
  <si>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</si>
  <si>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</si>
  <si>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</si>
  <si>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</si>
  <si>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</si>
  <si>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</si>
  <si>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</si>
  <si>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</si>
  <si>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</si>
  <si>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</si>
  <si>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</si>
  <si>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</si>
  <si>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</si>
  <si>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</si>
  <si>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</si>
  <si>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</si>
  <si>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</si>
  <si>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</si>
  <si>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</si>
  <si>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</si>
  <si>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</si>
  <si>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</si>
  <si>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</si>
  <si>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</si>
  <si>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</si>
  <si>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</si>
  <si>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</si>
  <si>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</si>
  <si>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</si>
  <si>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</si>
  <si>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</si>
  <si>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</si>
  <si>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</si>
  <si>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</si>
  <si>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</si>
  <si>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</si>
  <si>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</si>
  <si>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</si>
  <si>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</si>
  <si>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</si>
  <si>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</si>
  <si>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</si>
  <si>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</si>
  <si>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</si>
  <si>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</si>
  <si>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</si>
  <si>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</si>
  <si>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</si>
  <si>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</si>
  <si>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</si>
  <si>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</si>
  <si>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</si>
  <si>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</si>
  <si>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</si>
  <si>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</si>
  <si>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</si>
  <si>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</si>
  <si>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</si>
  <si>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</si>
  <si>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</si>
  <si>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</si>
  <si>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</si>
  <si>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</si>
  <si>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</si>
  <si>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</si>
  <si>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</si>
  <si>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</si>
  <si>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</si>
  <si>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</si>
  <si>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</si>
  <si>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</si>
  <si>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</si>
  <si>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</si>
  <si>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</si>
  <si>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</si>
  <si>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</si>
  <si>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</si>
  <si>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</si>
  <si>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</si>
  <si>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</si>
  <si>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</si>
  <si>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</si>
  <si>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</si>
  <si>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</si>
  <si>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</si>
  <si>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</si>
  <si>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</si>
  <si>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</si>
  <si>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</si>
  <si>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</si>
  <si>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</si>
  <si>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</si>
  <si>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</si>
  <si>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</si>
  <si>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</si>
  <si>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</si>
  <si>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</si>
  <si>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</si>
  <si>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</si>
  <si>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</si>
  <si>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</si>
  <si>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</si>
  <si>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</si>
  <si>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</si>
  <si>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</si>
  <si>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</si>
  <si>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</si>
  <si>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</si>
  <si>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</si>
  <si>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</si>
  <si>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</si>
  <si>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</si>
  <si>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</si>
  <si>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</si>
  <si>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</si>
  <si>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</si>
  <si>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</si>
  <si>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</si>
  <si>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</si>
  <si>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</si>
  <si>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</si>
  <si>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</si>
  <si>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</si>
  <si>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</si>
  <si>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</si>
  <si>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</si>
  <si>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</si>
  <si>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</si>
  <si>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</si>
  <si>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</si>
  <si>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</si>
  <si>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</si>
  <si>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</si>
  <si>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</si>
  <si>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</si>
  <si>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</si>
  <si>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</si>
  <si>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</si>
  <si>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</si>
  <si>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</si>
  <si>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</si>
  <si>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</si>
  <si>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</si>
  <si>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</si>
  <si>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</si>
  <si>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</si>
  <si>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</si>
  <si>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</si>
  <si>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</si>
  <si>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</si>
  <si>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</si>
  <si>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</si>
  <si>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</si>
  <si>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</si>
  <si>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</si>
  <si>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</si>
  <si>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</si>
  <si>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</si>
  <si>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</si>
  <si>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</si>
  <si>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</si>
  <si>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</si>
  <si>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</si>
  <si>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</si>
  <si>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</si>
  <si>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</si>
  <si>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</si>
  <si>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</si>
  <si>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</si>
  <si>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</si>
  <si>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</si>
  <si>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</si>
  <si>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</si>
  <si>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</si>
  <si>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</si>
  <si>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</si>
  <si>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</si>
  <si>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</si>
  <si>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</si>
  <si>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</si>
  <si>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</si>
  <si>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</si>
  <si>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</si>
  <si>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</si>
  <si>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</si>
  <si>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</si>
  <si>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</si>
  <si>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</si>
  <si>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</si>
  <si>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</si>
  <si>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</si>
  <si>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</si>
  <si>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</si>
  <si>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</si>
  <si>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</si>
  <si>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</si>
  <si>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</si>
  <si>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</si>
  <si>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</si>
  <si>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</si>
  <si>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</si>
  <si>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</si>
  <si>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</si>
  <si>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</si>
  <si>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</si>
  <si>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</si>
  <si>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</si>
  <si>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</si>
  <si>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</si>
  <si>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</si>
  <si>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</si>
  <si>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</si>
  <si>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</si>
  <si>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</si>
  <si>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</si>
  <si>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</si>
  <si>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</si>
  <si>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</si>
  <si>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</si>
  <si>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</si>
  <si>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</si>
  <si>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</si>
  <si>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</si>
  <si>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</si>
  <si>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</si>
  <si>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</si>
  <si>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</si>
  <si>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</si>
  <si>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</si>
  <si>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</si>
  <si>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</si>
  <si>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</si>
  <si>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</si>
  <si>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</si>
  <si>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</si>
  <si>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</si>
  <si>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</si>
  <si>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</si>
  <si>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</si>
  <si>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</si>
  <si>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</si>
  <si>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</si>
  <si>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</si>
  <si>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</si>
  <si>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</si>
  <si>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</si>
  <si>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</si>
  <si>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</si>
  <si>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</si>
  <si>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</si>
  <si>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</si>
  <si>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</si>
  <si>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</si>
  <si>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</si>
  <si>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</si>
  <si>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</si>
  <si>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</si>
  <si>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</si>
  <si>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</si>
  <si>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</si>
  <si>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</si>
  <si>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</si>
  <si>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</si>
  <si>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</si>
  <si>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</si>
  <si>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</si>
  <si>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</si>
  <si>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</si>
  <si>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</si>
  <si>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</si>
  <si>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</si>
  <si>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</si>
  <si>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</si>
  <si>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</si>
  <si>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</si>
  <si>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</si>
  <si>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</si>
  <si>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</si>
  <si>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</si>
  <si>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</si>
  <si>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</si>
  <si>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</si>
  <si>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</si>
  <si>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</si>
  <si>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</si>
  <si>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</si>
  <si>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</si>
  <si>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</si>
  <si>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</si>
  <si>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</si>
  <si>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</si>
  <si>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</si>
  <si>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</si>
  <si>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</si>
  <si>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</si>
  <si>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</si>
  <si>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</si>
  <si>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</si>
  <si>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</si>
  <si>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</si>
  <si>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</si>
  <si>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</si>
  <si>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</si>
  <si>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</si>
  <si>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</si>
  <si>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</si>
  <si>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</si>
  <si>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</si>
  <si>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</si>
  <si>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</si>
  <si>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</si>
  <si>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</si>
  <si>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</si>
  <si>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</si>
  <si>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</si>
  <si>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</si>
  <si>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</si>
  <si>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</si>
  <si>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</si>
  <si>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</si>
  <si>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</si>
  <si>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</si>
  <si>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</si>
  <si>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</si>
  <si>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</si>
  <si>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</si>
  <si>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</si>
  <si>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</si>
  <si>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</si>
  <si>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</si>
  <si>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</si>
  <si>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</si>
  <si>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</si>
  <si>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</si>
  <si>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</si>
  <si>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</si>
  <si>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</si>
  <si>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</si>
  <si>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</si>
  <si>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</si>
  <si>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</si>
  <si>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</si>
  <si>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</si>
  <si>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</si>
  <si>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</si>
  <si>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</si>
  <si>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</si>
  <si>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</si>
  <si>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</si>
  <si>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</si>
  <si>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</si>
  <si>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</si>
  <si>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</si>
  <si>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</si>
  <si>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</si>
  <si>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</si>
  <si>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</si>
  <si>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</si>
  <si>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</si>
  <si>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</si>
  <si>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</si>
  <si>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</si>
  <si>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</si>
  <si>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</si>
  <si>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</si>
  <si>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</si>
  <si>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</si>
  <si>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</si>
  <si>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</si>
  <si>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</si>
  <si>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</si>
  <si>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</si>
  <si>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</si>
  <si>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</si>
  <si>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</si>
  <si>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</si>
  <si>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</si>
  <si>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</si>
  <si>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</si>
  <si>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</si>
  <si>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</si>
  <si>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</si>
  <si>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</si>
  <si>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</si>
  <si>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</si>
  <si>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</si>
  <si>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</si>
  <si>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</si>
  <si>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</si>
  <si>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</si>
  <si>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</si>
  <si>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</si>
  <si>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</si>
  <si>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</si>
  <si>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</si>
  <si>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</si>
  <si>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</si>
  <si>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</si>
  <si>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</si>
  <si>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</si>
  <si>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</si>
  <si>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</si>
  <si>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</si>
  <si>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</si>
  <si>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</si>
  <si>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</si>
  <si>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</si>
  <si>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</si>
  <si>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</si>
  <si>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</si>
  <si>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</si>
  <si>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</si>
  <si>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</si>
  <si>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</si>
  <si>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</si>
  <si>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</si>
  <si>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</si>
  <si>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</si>
  <si>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</si>
  <si>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</si>
  <si>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</si>
  <si>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</si>
  <si>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</si>
  <si>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</si>
  <si>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</si>
  <si>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</si>
  <si>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</si>
  <si>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</si>
  <si>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</si>
  <si>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</si>
  <si>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</si>
  <si>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</si>
  <si>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</si>
  <si>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</si>
  <si>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</si>
  <si>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</si>
  <si>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</si>
  <si>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</si>
  <si>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</si>
  <si>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</si>
  <si>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</si>
  <si>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</si>
  <si>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</si>
  <si>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</si>
  <si>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</si>
  <si>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</si>
  <si>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</si>
  <si>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</si>
  <si>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</si>
  <si>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</si>
  <si>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</si>
  <si>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</si>
  <si>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</si>
  <si>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</si>
  <si>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</si>
  <si>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</si>
  <si>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</si>
  <si>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</si>
  <si>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</si>
  <si>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</si>
  <si>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</si>
  <si>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</si>
  <si>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</si>
  <si>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</si>
  <si>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</si>
  <si>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</si>
  <si>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</si>
  <si>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</si>
  <si>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</si>
  <si>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</si>
  <si>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</si>
  <si>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</si>
  <si>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</si>
  <si>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</si>
  <si>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</si>
  <si>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</si>
  <si>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</si>
  <si>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</si>
  <si>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</si>
  <si>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</si>
  <si>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</si>
  <si>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</si>
  <si>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</si>
  <si>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</si>
  <si>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</si>
  <si>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</si>
  <si>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</si>
  <si>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</si>
  <si>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</si>
  <si>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</si>
  <si>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</si>
  <si>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</si>
  <si>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</si>
  <si>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</si>
  <si>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</si>
  <si>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</si>
  <si>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</si>
  <si>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</si>
  <si>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</si>
  <si>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</si>
  <si>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</si>
  <si>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</si>
  <si>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</si>
  <si>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</si>
  <si>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</si>
  <si>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</si>
  <si>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</si>
  <si>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</si>
  <si>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</si>
  <si>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</si>
  <si>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</si>
  <si>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</si>
  <si>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</si>
  <si>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</si>
  <si>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</si>
  <si>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</si>
  <si>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</si>
  <si>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</si>
  <si>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</si>
  <si>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</si>
  <si>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</si>
  <si>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</si>
  <si>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</si>
  <si>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</si>
  <si>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</si>
  <si>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</si>
  <si>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</si>
  <si>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</si>
  <si>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</si>
  <si>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</si>
  <si>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</si>
  <si>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</si>
  <si>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</si>
  <si>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</si>
  <si>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</si>
  <si>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</si>
  <si>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</si>
  <si>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</si>
  <si>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</si>
  <si>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</si>
  <si>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</si>
  <si>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</si>
  <si>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</si>
  <si>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</si>
  <si>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</si>
  <si>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</si>
  <si>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</si>
  <si>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</si>
  <si>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</si>
  <si>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</si>
  <si>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</si>
  <si>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</si>
  <si>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</si>
  <si>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</si>
  <si>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</si>
  <si>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</si>
  <si>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</si>
  <si>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</si>
  <si>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</si>
  <si>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</si>
  <si>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</si>
  <si>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</si>
  <si>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</si>
  <si>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</si>
  <si>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</si>
  <si>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</si>
  <si>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</si>
  <si>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</si>
  <si>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</si>
  <si>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</si>
  <si>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</si>
  <si>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</si>
  <si>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</si>
  <si>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</si>
  <si>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</si>
  <si>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</si>
  <si>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</si>
  <si>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</si>
  <si>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</si>
  <si>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</si>
  <si>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</si>
  <si>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</si>
  <si>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</si>
  <si>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</si>
  <si>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</si>
  <si>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</si>
  <si>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</si>
  <si>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</si>
  <si>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</si>
  <si>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</si>
  <si>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</si>
  <si>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</si>
  <si>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</si>
  <si>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</si>
  <si>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</si>
  <si>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</si>
  <si>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</si>
  <si>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</si>
  <si>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</si>
  <si>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</si>
  <si>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</si>
  <si>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</si>
  <si>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</si>
  <si>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</si>
  <si>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</si>
  <si>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</si>
  <si>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</si>
  <si>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</si>
  <si>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</si>
  <si>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</si>
  <si>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</si>
  <si>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</si>
  <si>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</si>
  <si>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</si>
  <si>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</si>
  <si>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</si>
  <si>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</si>
  <si>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</si>
  <si>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</si>
  <si>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</si>
  <si>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</si>
  <si>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</si>
  <si>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</si>
  <si>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</si>
  <si>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</si>
  <si>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</si>
  <si>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</si>
  <si>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</si>
  <si>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</si>
  <si>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</si>
  <si>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</si>
  <si>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</si>
  <si>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</si>
  <si>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</si>
  <si>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</si>
  <si>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</si>
  <si>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</si>
  <si>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</si>
  <si>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</si>
  <si>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</si>
  <si>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</si>
  <si>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</si>
  <si>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</si>
  <si>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</si>
  <si>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</si>
  <si>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</si>
  <si>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</si>
  <si>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</si>
  <si>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</si>
  <si>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</si>
  <si>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</si>
  <si>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</si>
  <si>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</si>
  <si>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</si>
  <si>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</si>
  <si>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</si>
  <si>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</si>
  <si>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</si>
  <si>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</si>
  <si>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</si>
  <si>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</si>
  <si>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</si>
  <si>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</si>
  <si>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</si>
  <si>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</si>
  <si>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</si>
  <si>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</si>
  <si>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</si>
  <si>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</si>
  <si>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</si>
  <si>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</si>
  <si>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</si>
  <si>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</si>
  <si>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</si>
  <si>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</si>
  <si>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</si>
  <si>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</si>
  <si>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</si>
  <si>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</si>
  <si>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</si>
  <si>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</si>
  <si>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</si>
  <si>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</si>
  <si>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</si>
  <si>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</si>
  <si>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</si>
  <si>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</si>
  <si>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</si>
  <si>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</si>
  <si>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</si>
  <si>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</si>
  <si>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</si>
  <si>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</si>
  <si>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</si>
  <si>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</si>
  <si>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</si>
  <si>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</si>
  <si>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</si>
  <si>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</si>
  <si>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</si>
  <si>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</si>
  <si>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</si>
  <si>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</si>
  <si>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</si>
  <si>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</si>
  <si>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</si>
  <si>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</si>
  <si>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</si>
  <si>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</si>
  <si>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</si>
  <si>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</si>
  <si>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</si>
  <si>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</si>
  <si>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</si>
  <si>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</si>
  <si>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</si>
  <si>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</si>
  <si>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</si>
  <si>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</si>
  <si>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</si>
  <si>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</si>
  <si>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</si>
  <si>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</si>
  <si>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</si>
  <si>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</si>
  <si>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</si>
  <si>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</si>
  <si>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</si>
  <si>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</si>
  <si>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</si>
  <si>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</si>
  <si>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</si>
  <si>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</si>
  <si>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</si>
  <si>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</si>
  <si>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</si>
  <si>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</si>
  <si>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</si>
  <si>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</si>
  <si>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</si>
  <si>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</si>
  <si>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</si>
  <si>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</si>
  <si>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</si>
  <si>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</si>
  <si>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</si>
  <si>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</si>
  <si>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</si>
  <si>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</si>
  <si>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</si>
  <si>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</si>
  <si>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</si>
  <si>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</si>
  <si>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</si>
  <si>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</si>
  <si>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</si>
  <si>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</si>
  <si>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</si>
  <si>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</si>
  <si>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</si>
  <si>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</si>
  <si>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</si>
  <si>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</si>
  <si>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</si>
  <si>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</si>
  <si>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</si>
  <si>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</si>
  <si>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</si>
  <si>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</si>
  <si>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</si>
  <si>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</si>
  <si>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</si>
  <si>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</si>
  <si>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</si>
  <si>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</si>
  <si>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</si>
  <si>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</si>
  <si>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</si>
  <si>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</si>
  <si>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</si>
  <si>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</si>
  <si>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</si>
  <si>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</si>
  <si>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</si>
  <si>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</si>
  <si>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</si>
  <si>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</si>
  <si>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</si>
  <si>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</si>
  <si>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</si>
  <si>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</si>
  <si>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</si>
  <si>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</si>
  <si>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</si>
  <si>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</si>
  <si>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</si>
  <si>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</si>
  <si>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</si>
  <si>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</si>
  <si>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</si>
  <si>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</si>
  <si>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</si>
  <si>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</si>
  <si>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</si>
  <si>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</si>
  <si>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</si>
  <si>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</si>
  <si>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</si>
  <si>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</si>
  <si>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</si>
  <si>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</si>
  <si>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</si>
  <si>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</si>
  <si>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</si>
  <si>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</si>
  <si>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</si>
  <si>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</si>
  <si>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</si>
  <si>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</si>
  <si>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</si>
  <si>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</si>
  <si>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</si>
  <si>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</si>
  <si>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</si>
  <si>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</si>
  <si>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</si>
  <si>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</si>
  <si>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</si>
  <si>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</si>
  <si>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</si>
  <si>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</si>
  <si>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</si>
  <si>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</si>
  <si>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</si>
  <si>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</si>
  <si>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</si>
  <si>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</si>
  <si>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</si>
  <si>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</si>
  <si>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</si>
  <si>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</si>
  <si>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</si>
  <si>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</si>
  <si>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</si>
  <si>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</si>
  <si>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</si>
  <si>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</si>
  <si>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</si>
  <si>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</si>
  <si>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</si>
  <si>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</si>
  <si>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</si>
  <si>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</si>
  <si>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</si>
  <si>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</si>
  <si>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</si>
  <si>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</si>
  <si>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</si>
  <si>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</si>
  <si>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</si>
  <si>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</si>
  <si>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</si>
  <si>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</si>
  <si>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</si>
  <si>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</si>
  <si>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</si>
  <si>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</si>
  <si>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</si>
  <si>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</si>
  <si>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</si>
  <si>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</si>
  <si>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</si>
  <si>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</si>
  <si>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</si>
  <si>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</si>
  <si>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</si>
  <si>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</si>
  <si>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</si>
  <si>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</si>
  <si>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</si>
  <si>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</si>
  <si>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</si>
  <si>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</si>
  <si>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</si>
  <si>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</si>
  <si>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</si>
  <si>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</si>
  <si>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</si>
  <si>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</si>
  <si>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</si>
  <si>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</si>
  <si>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</si>
  <si>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</si>
  <si>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</si>
  <si>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</si>
  <si>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</si>
  <si>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</si>
  <si>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</si>
  <si>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</si>
  <si>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</si>
  <si>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</si>
  <si>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</si>
  <si>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</si>
  <si>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</si>
  <si>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</si>
  <si>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</si>
  <si>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</si>
  <si>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</si>
  <si>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</si>
  <si>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</si>
  <si>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</si>
  <si>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</si>
  <si>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</si>
  <si>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</si>
  <si>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</si>
  <si>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</si>
  <si>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</si>
  <si>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</si>
  <si>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</si>
  <si>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</si>
  <si>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</si>
  <si>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</si>
  <si>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</si>
  <si>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</si>
  <si>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</si>
  <si>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</si>
  <si>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</si>
  <si>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</si>
  <si>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</si>
  <si>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</si>
  <si>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</si>
  <si>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</si>
  <si>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</si>
  <si>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</si>
  <si>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</si>
  <si>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</si>
  <si>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</si>
  <si>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</si>
  <si>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</si>
  <si>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</si>
  <si>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</si>
  <si>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</si>
  <si>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</si>
  <si>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</si>
  <si>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</si>
  <si>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</si>
  <si>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</si>
  <si>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</si>
  <si>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</si>
  <si>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</si>
  <si>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</si>
  <si>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</si>
  <si>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</si>
  <si>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</si>
  <si>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</si>
  <si>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</si>
  <si>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</si>
  <si>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</si>
  <si>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</si>
  <si>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</si>
  <si>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</si>
  <si>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</si>
  <si>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</si>
  <si>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</si>
  <si>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</si>
  <si>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</si>
  <si>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</si>
  <si>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</si>
  <si>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</si>
  <si>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</si>
  <si>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</si>
  <si>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</si>
  <si>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</si>
  <si>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</si>
  <si>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</si>
  <si>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</si>
  <si>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</si>
  <si>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</si>
  <si>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</si>
  <si>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</si>
  <si>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</si>
  <si>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</si>
  <si>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</si>
  <si>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</si>
  <si>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</si>
  <si>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</si>
  <si>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</si>
  <si>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</si>
  <si>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</si>
  <si>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</si>
  <si>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</si>
  <si>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</si>
  <si>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</si>
  <si>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</si>
  <si>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</si>
  <si>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</si>
  <si>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</si>
  <si>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</si>
  <si>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</si>
  <si>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</si>
  <si>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</si>
  <si>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</si>
  <si>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</si>
  <si>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</si>
  <si>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</si>
  <si>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</si>
  <si>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</si>
  <si>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</si>
  <si>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</si>
  <si>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</si>
  <si>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</si>
  <si>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</si>
  <si>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</si>
  <si>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</si>
  <si>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</si>
  <si>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</si>
  <si>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</si>
  <si>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</si>
  <si>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</si>
  <si>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</si>
  <si>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</si>
  <si>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</si>
  <si>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</si>
  <si>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</si>
  <si>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</si>
  <si>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</si>
  <si>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</si>
  <si>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</si>
  <si>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</si>
  <si>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</si>
  <si>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</si>
  <si>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</si>
  <si>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</si>
  <si>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</si>
  <si>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</si>
  <si>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</si>
  <si>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</si>
  <si>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</si>
  <si>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</si>
  <si>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</si>
  <si>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</si>
  <si>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</si>
  <si>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</si>
  <si>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</si>
  <si>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</si>
  <si>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</si>
  <si>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</si>
  <si>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</si>
  <si>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</si>
  <si>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</si>
  <si>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</si>
  <si>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</si>
  <si>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</si>
  <si>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</si>
  <si>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</si>
  <si>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</si>
  <si>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</si>
  <si>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</si>
  <si>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</si>
  <si>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</si>
  <si>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</si>
  <si>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</si>
  <si>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</si>
  <si>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</si>
  <si>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</si>
  <si>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</si>
  <si>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</si>
  <si>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</si>
  <si>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</si>
  <si>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</si>
  <si>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</si>
  <si>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</si>
  <si>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</si>
  <si>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</si>
  <si>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</si>
  <si>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</si>
  <si>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</si>
  <si>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</si>
  <si>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</si>
  <si>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</si>
  <si>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</si>
  <si>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</si>
  <si>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</si>
  <si>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</si>
  <si>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</si>
  <si>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</si>
  <si>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</si>
  <si>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</si>
  <si>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</si>
  <si>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</si>
  <si>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</si>
  <si>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</si>
  <si>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</si>
  <si>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</si>
  <si>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</si>
  <si>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</si>
  <si>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</si>
  <si>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</si>
  <si>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</si>
  <si>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</si>
  <si>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</si>
  <si>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</si>
  <si>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</si>
  <si>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</si>
  <si>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</si>
  <si>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</si>
  <si>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</si>
  <si>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</si>
  <si>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</si>
  <si>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</si>
  <si>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</si>
  <si>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</si>
  <si>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</si>
  <si>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</si>
  <si>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</si>
  <si>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</si>
  <si>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</si>
  <si>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</si>
  <si>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</si>
  <si>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</si>
  <si>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</si>
  <si>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</si>
  <si>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</si>
  <si>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</si>
  <si>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</si>
  <si>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</si>
  <si>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</si>
  <si>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</si>
  <si>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</si>
  <si>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</si>
  <si>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</si>
  <si>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</si>
  <si>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</si>
  <si>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</si>
  <si>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</si>
  <si>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</si>
  <si>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</si>
  <si>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</si>
  <si>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</si>
  <si>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</si>
  <si>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</si>
  <si>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</si>
  <si>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</si>
  <si>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</si>
  <si>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</si>
  <si>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</si>
  <si>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</si>
  <si>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</si>
  <si>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</si>
  <si>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</si>
  <si>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</si>
  <si>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</si>
  <si>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</si>
  <si>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</si>
  <si>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</si>
  <si>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</si>
  <si>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</si>
  <si>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</si>
  <si>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</si>
  <si>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</si>
  <si>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</si>
  <si>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</si>
  <si>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</si>
  <si>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</si>
  <si>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</si>
  <si>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</si>
  <si>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</si>
  <si>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</si>
  <si>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</si>
  <si>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</si>
  <si>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</si>
  <si>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</si>
  <si>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</si>
  <si>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</si>
  <si>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</si>
  <si>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</si>
  <si>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</si>
  <si>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</si>
  <si>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</si>
  <si>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</si>
  <si>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</si>
  <si>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</si>
  <si>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</si>
  <si>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</si>
  <si>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</si>
  <si>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</si>
  <si>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</si>
  <si>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</si>
  <si>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</si>
  <si>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</si>
  <si>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</si>
  <si>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</si>
  <si>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</si>
  <si>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</si>
  <si>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</si>
  <si>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</si>
  <si>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</si>
  <si>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</si>
  <si>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</si>
  <si>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</si>
  <si>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</si>
  <si>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</si>
  <si>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</si>
  <si>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</si>
  <si>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</si>
  <si>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</si>
  <si>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</si>
  <si>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</si>
  <si>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</si>
  <si>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</si>
  <si>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</si>
  <si>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</si>
  <si>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</si>
  <si>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</si>
  <si>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</si>
  <si>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</si>
  <si>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</si>
  <si>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</si>
  <si>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</si>
  <si>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</si>
  <si>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</si>
  <si>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</si>
  <si>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</si>
  <si>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</si>
  <si>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</si>
  <si>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</si>
  <si>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</si>
  <si>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</si>
  <si>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</si>
  <si>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</si>
  <si>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</si>
  <si>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</si>
  <si>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</si>
  <si>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</si>
  <si>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</si>
  <si>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</si>
  <si>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</si>
  <si>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</si>
  <si>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</si>
  <si>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</si>
  <si>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</si>
  <si>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</si>
  <si>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</si>
  <si>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</si>
  <si>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</si>
  <si>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</si>
  <si>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</si>
  <si>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</si>
  <si>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</si>
  <si>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</si>
  <si>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</si>
  <si>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</si>
  <si>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</si>
  <si>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</si>
  <si>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</si>
  <si>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</si>
  <si>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</si>
  <si>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</si>
  <si>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</si>
  <si>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</si>
  <si>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</si>
  <si>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</si>
  <si>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</si>
  <si>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</si>
  <si>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</si>
  <si>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</si>
  <si>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</si>
  <si>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</si>
  <si>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</si>
  <si>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</si>
  <si>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</si>
  <si>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</si>
  <si>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</si>
  <si>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</si>
  <si>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</si>
  <si>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</si>
  <si>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</si>
  <si>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</si>
  <si>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</si>
  <si>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</si>
  <si>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</si>
  <si>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</si>
  <si>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</si>
  <si>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</si>
  <si>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</si>
  <si>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</si>
  <si>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</si>
  <si>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</si>
  <si>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</si>
  <si>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</si>
  <si>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</si>
  <si>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</si>
  <si>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</si>
  <si>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</si>
  <si>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</si>
  <si>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</si>
  <si>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</si>
  <si>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</si>
  <si>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</si>
  <si>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</si>
  <si>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</si>
  <si>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</si>
  <si>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</si>
  <si>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</si>
  <si>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</si>
  <si>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</si>
  <si>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</si>
  <si>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</si>
  <si>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</si>
  <si>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</si>
  <si>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</si>
  <si>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</si>
  <si>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</si>
  <si>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</si>
  <si>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</si>
  <si>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</si>
  <si>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</si>
  <si>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</si>
  <si>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</si>
  <si>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</si>
  <si>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</si>
  <si>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</si>
  <si>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</si>
  <si>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</si>
  <si>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</si>
  <si>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</si>
  <si>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</si>
  <si>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</si>
  <si>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</si>
  <si>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</si>
  <si>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</si>
  <si>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</si>
  <si>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</si>
  <si>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</si>
  <si>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</si>
  <si>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</si>
  <si>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</si>
  <si>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</si>
  <si>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</si>
  <si>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</si>
  <si>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</si>
  <si>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</si>
  <si>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</si>
  <si>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</si>
  <si>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</si>
  <si>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</si>
  <si>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</si>
  <si>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</si>
  <si>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</si>
  <si>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</si>
  <si>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</si>
  <si>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</si>
  <si>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</si>
  <si>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</si>
  <si>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</si>
  <si>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</si>
  <si>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</si>
  <si>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</si>
  <si>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</si>
  <si>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</si>
  <si>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</si>
  <si>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</si>
  <si>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</si>
  <si>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</si>
  <si>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</si>
  <si>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</si>
  <si>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</si>
  <si>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</si>
  <si>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</si>
  <si>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</si>
  <si>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</si>
  <si>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</si>
  <si>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</si>
  <si>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</si>
  <si>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</si>
  <si>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</si>
  <si>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</si>
  <si>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</si>
  <si>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</si>
  <si>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</si>
  <si>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</si>
  <si>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</si>
  <si>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</si>
  <si>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</si>
  <si>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</si>
  <si>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</si>
  <si>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</si>
  <si>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</si>
  <si>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</si>
  <si>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</si>
  <si>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</si>
  <si>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</si>
  <si>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</si>
  <si>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</si>
  <si>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</si>
  <si>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</si>
  <si>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</si>
  <si>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</si>
  <si>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</si>
  <si>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</si>
  <si>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</si>
  <si>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</si>
  <si>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</si>
  <si>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</si>
  <si>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</si>
  <si>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</si>
  <si>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</si>
  <si>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</si>
  <si>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</si>
  <si>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</si>
  <si>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</si>
  <si>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</si>
  <si>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</si>
  <si>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</si>
  <si>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</si>
  <si>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</si>
  <si>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</si>
  <si>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</si>
  <si>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</si>
  <si>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</si>
  <si>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</si>
  <si>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</si>
  <si>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</si>
  <si>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</si>
  <si>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</si>
  <si>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</si>
  <si>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</si>
  <si>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</si>
  <si>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</si>
  <si>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</si>
  <si>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</si>
  <si>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</si>
  <si>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</si>
  <si>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</si>
  <si>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</si>
  <si>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</si>
  <si>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</si>
  <si>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</si>
  <si>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</si>
  <si>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</si>
  <si>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</si>
  <si>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</si>
  <si>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</si>
  <si>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</si>
  <si>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</si>
  <si>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</si>
  <si>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</si>
  <si>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</si>
  <si>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</si>
  <si>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</si>
  <si>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</si>
  <si>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</si>
  <si>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</si>
  <si>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</si>
  <si>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</si>
  <si>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</si>
  <si>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</si>
  <si>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</si>
  <si>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</si>
  <si>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</si>
  <si>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</si>
  <si>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</si>
  <si>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</si>
  <si>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</si>
  <si>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</si>
  <si>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</si>
  <si>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</si>
  <si>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</si>
  <si>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</si>
  <si>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</si>
  <si>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</si>
  <si>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</si>
  <si>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</si>
  <si>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</si>
  <si>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</si>
  <si>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</si>
  <si>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</si>
  <si>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</si>
  <si>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</si>
  <si>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</si>
  <si>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</si>
  <si>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</si>
  <si>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</si>
  <si>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</si>
  <si>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</si>
  <si>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</si>
  <si>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</si>
  <si>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</si>
  <si>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</si>
  <si>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</si>
  <si>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</si>
  <si>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</si>
  <si>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</si>
  <si>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</si>
  <si>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</si>
  <si>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</si>
  <si>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</si>
  <si>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</si>
  <si>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</si>
  <si>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</si>
  <si>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</si>
  <si>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</si>
  <si>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</si>
  <si>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</si>
  <si>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</si>
  <si>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</si>
  <si>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</si>
  <si>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</si>
  <si>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</si>
  <si>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</si>
  <si>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</si>
  <si>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</si>
  <si>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</si>
  <si>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</si>
  <si>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</si>
  <si>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</si>
  <si>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</si>
  <si>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</si>
  <si>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</si>
  <si>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</si>
  <si>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</si>
  <si>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</si>
  <si>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</si>
  <si>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</si>
  <si>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</si>
  <si>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</si>
  <si>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</si>
  <si>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</si>
  <si>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</si>
  <si>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</si>
  <si>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</si>
  <si>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</si>
  <si>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</si>
  <si>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</si>
  <si>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</si>
  <si>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</si>
  <si>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</si>
  <si>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</si>
  <si>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</si>
  <si>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</si>
  <si>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</si>
  <si>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</si>
  <si>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</si>
  <si>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</si>
  <si>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</si>
  <si>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</si>
  <si>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</si>
  <si>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</si>
  <si>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</si>
  <si>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</si>
  <si>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</si>
  <si>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</si>
  <si>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</si>
  <si>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</si>
  <si>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</si>
  <si>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</si>
  <si>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</si>
  <si>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</si>
  <si>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</si>
  <si>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</si>
  <si>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</si>
  <si>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</si>
  <si>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</si>
  <si>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</si>
  <si>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</si>
  <si>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</si>
  <si>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</si>
  <si>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</si>
  <si>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</si>
  <si>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</si>
  <si>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</si>
  <si>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</si>
  <si>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</si>
  <si>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</si>
  <si>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</si>
  <si>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</si>
  <si>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</si>
  <si>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</si>
  <si>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</si>
  <si>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</si>
  <si>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</si>
  <si>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</si>
  <si>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</si>
  <si>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</si>
  <si>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</si>
  <si>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</si>
  <si>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</si>
  <si>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</si>
  <si>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</si>
  <si>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</si>
  <si>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</si>
  <si>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</si>
  <si>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</si>
  <si>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</si>
  <si>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</si>
  <si>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</si>
  <si>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</si>
  <si>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</si>
  <si>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</si>
  <si>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</si>
  <si>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</si>
  <si>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</si>
  <si>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</si>
  <si>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</si>
  <si>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</si>
  <si>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</si>
  <si>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</si>
  <si>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</si>
  <si>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</si>
  <si>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</si>
  <si>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</si>
  <si>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</si>
  <si>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</si>
  <si>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</si>
  <si>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</si>
  <si>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</si>
  <si>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</si>
  <si>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</si>
  <si>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</si>
  <si>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</si>
  <si>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</si>
  <si>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</si>
  <si>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</si>
  <si>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</si>
  <si>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</si>
  <si>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</si>
  <si>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</si>
  <si>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</si>
  <si>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</si>
  <si>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</si>
  <si>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</si>
  <si>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</si>
  <si>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</si>
  <si>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</si>
  <si>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</si>
  <si>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</si>
  <si>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</si>
  <si>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</si>
  <si>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</si>
  <si>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</si>
  <si>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</si>
  <si>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</si>
  <si>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</si>
  <si>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</si>
  <si>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</si>
  <si>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</si>
  <si>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</si>
  <si>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</si>
  <si>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</si>
  <si>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</si>
  <si>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</si>
  <si>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</si>
  <si>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</si>
  <si>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</si>
  <si>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</si>
  <si>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</si>
  <si>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</si>
  <si>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</si>
  <si>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</si>
  <si>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</si>
  <si>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</si>
  <si>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</si>
  <si>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</si>
  <si>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</si>
  <si>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</si>
  <si>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</si>
  <si>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</si>
  <si>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</si>
  <si>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</si>
  <si>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</si>
  <si>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</si>
  <si>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</si>
  <si>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</si>
  <si>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</si>
  <si>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</si>
  <si>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</si>
  <si>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</si>
  <si>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</si>
  <si>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</si>
  <si>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</si>
  <si>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</si>
  <si>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</si>
  <si>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</si>
  <si>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</si>
  <si>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</si>
  <si>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</si>
  <si>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</si>
  <si>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</si>
  <si>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</si>
  <si>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</si>
  <si>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</si>
  <si>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</si>
  <si>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</si>
  <si>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</si>
  <si>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</si>
  <si>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</si>
  <si>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</si>
  <si>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</si>
  <si>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</si>
  <si>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</si>
  <si>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</si>
  <si>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</si>
  <si>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</si>
  <si>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</si>
  <si>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</si>
  <si>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</si>
  <si>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</si>
  <si>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</si>
  <si>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</si>
  <si>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</si>
  <si>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</si>
  <si>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</si>
  <si>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</si>
  <si>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</si>
  <si>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</si>
  <si>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</si>
  <si>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</si>
  <si>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</si>
  <si>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</si>
  <si>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</si>
  <si>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</si>
  <si>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</si>
  <si>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</si>
  <si>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</si>
  <si>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</si>
  <si>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</si>
  <si>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</si>
  <si>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</si>
  <si>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</si>
  <si>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</si>
  <si>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</si>
  <si>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</si>
  <si>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</si>
  <si>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</si>
  <si>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</si>
  <si>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</si>
  <si>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</si>
  <si>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</si>
  <si>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</si>
  <si>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</si>
  <si>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</si>
  <si>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</si>
  <si>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</si>
  <si>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</si>
  <si>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</si>
  <si>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</si>
  <si>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</si>
  <si>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</si>
  <si>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</si>
  <si>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</si>
  <si>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</si>
  <si>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</si>
  <si>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</si>
  <si>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</si>
  <si>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</si>
  <si>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</si>
  <si>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</si>
  <si>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</si>
  <si>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</si>
  <si>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</si>
  <si>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</si>
  <si>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</si>
  <si>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</si>
  <si>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</si>
  <si>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</si>
  <si>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</si>
  <si>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</si>
  <si>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</si>
  <si>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</si>
  <si>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</si>
  <si>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</si>
  <si>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</si>
  <si>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</si>
  <si>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</si>
  <si>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</si>
  <si>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</si>
  <si>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</si>
  <si>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</si>
  <si>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</si>
  <si>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</si>
  <si>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</si>
  <si>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</si>
  <si>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</si>
  <si>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</si>
  <si>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</si>
  <si>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</si>
  <si>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</si>
  <si>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</si>
  <si>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</si>
  <si>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</si>
  <si>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</si>
  <si>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</si>
  <si>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</si>
  <si>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</si>
  <si>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</si>
  <si>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</si>
  <si>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</si>
  <si>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</si>
  <si>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</si>
  <si>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</si>
  <si>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</si>
  <si>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</si>
  <si>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</si>
  <si>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</si>
  <si>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</si>
  <si>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</si>
  <si>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</si>
  <si>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</si>
  <si>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</si>
  <si>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</si>
  <si>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</si>
  <si>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</si>
  <si>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</si>
  <si>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</si>
  <si>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</si>
  <si>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</si>
  <si>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</si>
  <si>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</si>
  <si>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</si>
  <si>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</si>
  <si>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</si>
  <si>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</si>
  <si>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</si>
  <si>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</si>
  <si>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</si>
  <si>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</si>
  <si>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</si>
  <si>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</si>
  <si>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</si>
  <si>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</si>
  <si>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</si>
  <si>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</si>
  <si>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</si>
  <si>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</si>
  <si>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</si>
  <si>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</si>
  <si>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</si>
  <si>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</si>
  <si>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</si>
  <si>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</si>
  <si>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</si>
  <si>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</si>
  <si>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</si>
  <si>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</si>
  <si>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</si>
  <si>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</si>
  <si>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</si>
  <si>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</si>
  <si>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</si>
  <si>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</si>
  <si>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</si>
  <si>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</si>
  <si>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</si>
  <si>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</si>
  <si>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</si>
  <si>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</si>
  <si>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</si>
  <si>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</si>
  <si>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</si>
  <si>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</si>
  <si>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</si>
  <si>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</si>
  <si>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</si>
  <si>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</si>
  <si>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</si>
  <si>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</si>
  <si>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</si>
  <si>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</si>
  <si>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</si>
  <si>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</si>
  <si>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</si>
  <si>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</si>
  <si>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</si>
  <si>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</si>
  <si>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</si>
  <si>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</si>
  <si>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</si>
  <si>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</si>
  <si>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</si>
  <si>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</si>
  <si>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</si>
  <si>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</si>
  <si>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</si>
  <si>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</si>
  <si>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</si>
  <si>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</si>
  <si>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</si>
  <si>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</si>
  <si>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</si>
  <si>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</si>
  <si>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</si>
  <si>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</si>
  <si>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</si>
  <si>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</si>
  <si>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</si>
  <si>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</si>
  <si>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</si>
  <si>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</si>
  <si>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</si>
  <si>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</si>
  <si>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</si>
  <si>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</si>
  <si>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</si>
  <si>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</si>
  <si>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</si>
  <si>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</si>
  <si>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</si>
  <si>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</si>
  <si>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</si>
  <si>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</si>
  <si>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</si>
  <si>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</si>
  <si>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</si>
  <si>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</si>
  <si>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</si>
  <si>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</si>
  <si>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</si>
  <si>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</si>
  <si>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</si>
  <si>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</si>
  <si>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</si>
  <si>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</si>
  <si>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</si>
  <si>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</si>
  <si>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</si>
  <si>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</si>
  <si>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</si>
  <si>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</si>
  <si>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</si>
  <si>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</si>
  <si>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</si>
  <si>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</si>
  <si>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</si>
  <si>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</si>
  <si>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</si>
  <si>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</si>
  <si>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</si>
  <si>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</si>
  <si>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</si>
  <si>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</si>
  <si>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</si>
  <si>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</si>
  <si>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</si>
  <si>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</si>
  <si>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</si>
  <si>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</si>
  <si>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</si>
  <si>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</si>
  <si>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</si>
  <si>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</si>
  <si>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</si>
  <si>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</si>
  <si>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</si>
  <si>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</si>
  <si>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</si>
  <si>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</si>
  <si>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</si>
  <si>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</si>
  <si>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</si>
  <si>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</si>
  <si>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</si>
  <si>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</si>
  <si>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</si>
  <si>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</si>
  <si>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</si>
  <si>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</si>
  <si>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</si>
  <si>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</si>
  <si>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</si>
  <si>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</si>
  <si>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</si>
  <si>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</si>
  <si>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</si>
  <si>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</si>
  <si>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</si>
  <si>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</si>
  <si>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</si>
  <si>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</si>
  <si>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</si>
  <si>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</si>
  <si>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</si>
  <si>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</si>
  <si>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</si>
  <si>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</si>
  <si>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</si>
  <si>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</si>
  <si>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</si>
  <si>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</si>
  <si>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</si>
  <si>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</si>
  <si>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</si>
  <si>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</si>
  <si>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</si>
  <si>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</si>
  <si>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</si>
  <si>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</si>
  <si>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</si>
  <si>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</si>
  <si>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</si>
  <si>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</si>
  <si>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</si>
  <si>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</si>
  <si>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</si>
  <si>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</si>
  <si>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</si>
  <si>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</si>
  <si>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</si>
  <si>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</si>
  <si>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</si>
  <si>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</si>
  <si>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</si>
  <si>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</si>
  <si>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</si>
  <si>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</si>
  <si>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</si>
  <si>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</si>
  <si>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</si>
  <si>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</si>
  <si>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</si>
  <si>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</si>
  <si>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</si>
  <si>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</si>
  <si>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</si>
  <si>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</si>
  <si>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</si>
  <si>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</si>
  <si>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</si>
  <si>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</si>
  <si>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</si>
  <si>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</si>
  <si>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</si>
  <si>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</si>
  <si>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</si>
  <si>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</si>
  <si>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</si>
  <si>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</si>
  <si>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</si>
  <si>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</si>
  <si>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</si>
  <si>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</si>
  <si>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</si>
  <si>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</si>
  <si>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</si>
  <si>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</si>
  <si>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</si>
  <si>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</si>
  <si>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</si>
  <si>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</si>
  <si>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</si>
  <si>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</si>
  <si>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</si>
  <si>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</si>
  <si>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</si>
  <si>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</si>
  <si>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</si>
  <si>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</si>
  <si>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</si>
  <si>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</si>
  <si>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</si>
  <si>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</si>
  <si>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</si>
  <si>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</si>
  <si>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</si>
  <si>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</si>
  <si>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</si>
  <si>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</si>
  <si>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</si>
  <si>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</si>
  <si>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</si>
  <si>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</si>
  <si>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</si>
  <si>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</si>
  <si>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</si>
  <si>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</si>
  <si>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</si>
  <si>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</si>
  <si>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</si>
  <si>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</si>
  <si>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</si>
  <si>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</si>
  <si>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</si>
  <si>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</si>
  <si>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</si>
  <si>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</si>
  <si>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</si>
  <si>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</si>
  <si>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</si>
  <si>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</si>
  <si>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</si>
  <si>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</si>
  <si>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</si>
  <si>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</si>
  <si>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</si>
  <si>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</si>
  <si>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</si>
  <si>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</si>
  <si>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</si>
  <si>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</si>
  <si>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</si>
  <si>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</si>
  <si>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</si>
  <si>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</si>
  <si>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</si>
  <si>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</si>
  <si>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</si>
  <si>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</si>
  <si>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</si>
  <si>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</si>
  <si>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</si>
  <si>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</si>
  <si>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</si>
  <si>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</si>
  <si>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</si>
  <si>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</si>
  <si>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</si>
  <si>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</si>
  <si>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</si>
  <si>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</si>
  <si>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</si>
  <si>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</si>
  <si>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</si>
  <si>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</si>
  <si>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</si>
  <si>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</si>
  <si>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</si>
  <si>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</si>
  <si>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</si>
  <si>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</si>
  <si>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</si>
  <si>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</si>
  <si>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</si>
  <si>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</si>
  <si>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</si>
  <si>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</si>
  <si>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</si>
  <si>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</si>
  <si>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</si>
  <si>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</si>
  <si>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</si>
  <si>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</si>
  <si>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</si>
  <si>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</si>
  <si>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</si>
  <si>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</si>
  <si>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</si>
  <si>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</si>
  <si>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</si>
  <si>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</si>
  <si>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</si>
  <si>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</si>
  <si>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</si>
  <si>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</si>
  <si>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</si>
  <si>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</si>
  <si>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</si>
  <si>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</si>
  <si>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</si>
  <si>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</si>
  <si>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</si>
  <si>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</si>
  <si>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</si>
  <si>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</si>
  <si>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</si>
  <si>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</si>
  <si>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</si>
  <si>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</si>
  <si>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</si>
  <si>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</si>
  <si>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</si>
  <si>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</si>
  <si>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</si>
  <si>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</si>
  <si>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</si>
  <si>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</si>
  <si>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</si>
  <si>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</si>
  <si>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</si>
  <si>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</si>
  <si>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</si>
  <si>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</si>
  <si>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</si>
  <si>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</si>
  <si>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</si>
  <si>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</si>
  <si>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</si>
  <si>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</si>
  <si>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</si>
  <si>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</si>
  <si>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</si>
  <si>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</si>
  <si>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</si>
  <si>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</si>
  <si>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</si>
  <si>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</si>
  <si>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</si>
  <si>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</si>
  <si>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</si>
  <si>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</si>
  <si>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</si>
  <si>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</si>
  <si>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</si>
  <si>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</si>
  <si>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</si>
  <si>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</si>
  <si>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</si>
  <si>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</si>
  <si>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</si>
  <si>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</si>
  <si>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</si>
  <si>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</si>
  <si>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</si>
  <si>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</si>
  <si>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</si>
  <si>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</si>
  <si>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</si>
  <si>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</si>
  <si>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</si>
  <si>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</si>
  <si>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</si>
  <si>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</si>
  <si>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</si>
  <si>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</si>
  <si>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</si>
  <si>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</si>
  <si>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</si>
  <si>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</si>
  <si>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</si>
  <si>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</si>
  <si>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</si>
  <si>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</si>
  <si>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</si>
  <si>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</si>
  <si>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</si>
  <si>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</si>
  <si>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</si>
  <si>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</si>
  <si>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</si>
  <si>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</si>
  <si>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</si>
  <si>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</si>
  <si>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</si>
  <si>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</si>
  <si>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</si>
  <si>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</si>
  <si>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</si>
  <si>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</si>
  <si>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</si>
  <si>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</si>
  <si>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</si>
  <si>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</si>
  <si>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</si>
  <si>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</si>
  <si>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</si>
  <si>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</si>
  <si>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</si>
  <si>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</si>
  <si>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</si>
  <si>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</si>
  <si>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</si>
  <si>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</si>
  <si>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</si>
  <si>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</si>
  <si>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</si>
  <si>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</si>
  <si>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</si>
  <si>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</si>
  <si>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</si>
  <si>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</si>
  <si>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</si>
  <si>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</si>
  <si>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</si>
  <si>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</si>
  <si>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</si>
  <si>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</si>
  <si>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</si>
  <si>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</si>
  <si>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</si>
  <si>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</si>
  <si>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</si>
  <si>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</si>
  <si>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</si>
  <si>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</si>
  <si>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</si>
  <si>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</si>
  <si>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</si>
  <si>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</si>
  <si>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</si>
  <si>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</si>
  <si>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</si>
  <si>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</si>
  <si>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</si>
  <si>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</si>
  <si>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</si>
  <si>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</si>
  <si>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</si>
  <si>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</si>
  <si>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</si>
  <si>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</si>
  <si>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</si>
  <si>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</si>
  <si>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</si>
  <si>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</si>
  <si>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</si>
  <si>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</si>
  <si>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</si>
  <si>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</si>
  <si>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</si>
  <si>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</si>
  <si>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</si>
  <si>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</si>
  <si>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</si>
  <si>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</si>
  <si>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</si>
  <si>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</si>
  <si>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</si>
  <si>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</si>
  <si>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</si>
  <si>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</si>
  <si>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</si>
  <si>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</si>
  <si>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</si>
  <si>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</si>
  <si>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</si>
  <si>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</si>
  <si>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</si>
  <si>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</si>
  <si>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</si>
  <si>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</si>
  <si>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</si>
  <si>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</si>
  <si>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</si>
  <si>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</si>
  <si>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</si>
  <si>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</si>
  <si>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</si>
  <si>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</si>
  <si>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</si>
  <si>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</si>
  <si>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</si>
  <si>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</si>
  <si>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</si>
  <si>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</si>
  <si>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</si>
  <si>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</si>
  <si>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</si>
  <si>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</si>
  <si>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</si>
  <si>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</si>
  <si>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</si>
  <si>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</si>
  <si>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</si>
  <si>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</si>
  <si>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</si>
  <si>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</si>
  <si>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</si>
  <si>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</si>
  <si>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</si>
  <si>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</si>
  <si>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</si>
  <si>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</si>
  <si>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</si>
  <si>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</si>
  <si>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</si>
  <si>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</si>
  <si>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</si>
  <si>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</si>
  <si>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</si>
  <si>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</si>
  <si>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</si>
  <si>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</si>
  <si>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</si>
  <si>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</si>
  <si>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</si>
  <si>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</si>
  <si>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</si>
  <si>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</si>
  <si>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</si>
  <si>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</si>
  <si>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</si>
  <si>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</si>
  <si>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</si>
  <si>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</si>
  <si>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</si>
  <si>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</si>
  <si>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</si>
  <si>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</si>
  <si>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</si>
  <si>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</si>
  <si>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</si>
  <si>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</si>
  <si>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</si>
  <si>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</si>
  <si>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</si>
  <si>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</si>
  <si>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</si>
  <si>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</si>
  <si>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</si>
  <si>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</si>
  <si>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</si>
  <si>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</si>
  <si>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</si>
  <si>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</si>
  <si>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</si>
  <si>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</si>
  <si>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</si>
  <si>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</si>
  <si>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</si>
  <si>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</si>
  <si>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</si>
  <si>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</si>
  <si>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</si>
  <si>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</si>
  <si>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</si>
  <si>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</si>
  <si>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</si>
  <si>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</si>
  <si>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</si>
  <si>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</si>
  <si>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</si>
  <si>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</si>
  <si>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</si>
  <si>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</si>
  <si>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</si>
  <si>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</si>
  <si>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</si>
  <si>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</si>
  <si>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</si>
  <si>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</si>
  <si>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</si>
  <si>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</si>
  <si>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</si>
  <si>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</si>
  <si>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</si>
  <si>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</si>
  <si>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</si>
  <si>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</si>
  <si>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</si>
  <si>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</si>
  <si>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</si>
  <si>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</si>
  <si>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</si>
  <si>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</si>
  <si>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</si>
  <si>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</si>
  <si>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</si>
  <si>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</si>
  <si>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</si>
  <si>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</si>
  <si>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</si>
  <si>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</si>
  <si>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</si>
  <si>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</si>
  <si>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</si>
  <si>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</si>
  <si>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</si>
  <si>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</si>
  <si>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</si>
  <si>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</si>
  <si>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</si>
  <si>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</si>
  <si>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</si>
  <si>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</si>
  <si>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</si>
  <si>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</si>
  <si>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</si>
  <si>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</si>
  <si>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</si>
  <si>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</si>
  <si>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</si>
  <si>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</si>
  <si>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</si>
  <si>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</si>
  <si>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</si>
  <si>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</si>
  <si>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</si>
  <si>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</si>
  <si>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</si>
  <si>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</si>
  <si>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</si>
  <si>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</si>
  <si>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</si>
  <si>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</si>
  <si>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</si>
  <si>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</si>
  <si>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</si>
  <si>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</si>
  <si>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</si>
  <si>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</si>
  <si>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</si>
  <si>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</si>
  <si>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</si>
  <si>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</si>
  <si>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</si>
  <si>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</si>
  <si>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</si>
  <si>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</si>
  <si>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</si>
  <si>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</si>
  <si>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</si>
  <si>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</si>
  <si>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</si>
  <si>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</si>
  <si>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</si>
  <si>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</si>
  <si>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</si>
  <si>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</si>
  <si>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</si>
  <si>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</si>
  <si>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</si>
  <si>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</si>
  <si>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</si>
  <si>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</si>
  <si>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</si>
  <si>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</si>
  <si>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</si>
  <si>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</si>
  <si>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</si>
  <si>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</si>
  <si>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</si>
  <si>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</si>
  <si>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</si>
  <si>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</si>
  <si>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</si>
  <si>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</si>
  <si>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</si>
  <si>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</si>
  <si>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</si>
  <si>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</si>
  <si>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</si>
  <si>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</si>
  <si>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</si>
  <si>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</si>
  <si>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</si>
  <si>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</si>
  <si>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</si>
  <si>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</si>
  <si>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</si>
  <si>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</si>
  <si>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</si>
  <si>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</si>
  <si>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</si>
  <si>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</si>
  <si>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</si>
  <si>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</si>
  <si>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</si>
  <si>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</si>
  <si>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</si>
  <si>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</si>
  <si>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</si>
  <si>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</si>
  <si>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</si>
  <si>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</si>
  <si>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</si>
  <si>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</si>
  <si>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</si>
  <si>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</si>
  <si>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</si>
  <si>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</si>
  <si>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</si>
  <si>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</si>
  <si>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</si>
  <si>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</si>
  <si>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</si>
  <si>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</si>
  <si>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</si>
  <si>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</si>
  <si>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</si>
  <si>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</si>
  <si>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</si>
  <si>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</si>
  <si>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</si>
  <si>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</si>
  <si>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</si>
  <si>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</si>
  <si>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</si>
  <si>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</si>
  <si>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</si>
  <si>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</si>
  <si>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</si>
  <si>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</si>
  <si>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</si>
  <si>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</si>
  <si>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</si>
  <si>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</si>
  <si>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</si>
  <si>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</si>
  <si>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</si>
  <si>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</si>
  <si>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</si>
  <si>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</si>
  <si>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</si>
  <si>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</si>
  <si>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</si>
  <si>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</si>
  <si>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</si>
  <si>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</si>
  <si>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</si>
  <si>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</si>
  <si>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</si>
  <si>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</si>
  <si>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</si>
  <si>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</si>
  <si>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</si>
  <si>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</si>
  <si>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</si>
  <si>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</si>
  <si>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</si>
  <si>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</si>
  <si>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</si>
  <si>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</si>
  <si>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</si>
  <si>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</si>
  <si>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</si>
  <si>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</si>
  <si>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</si>
  <si>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</si>
  <si>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</si>
  <si>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</si>
  <si>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</si>
  <si>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</si>
  <si>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</si>
  <si>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</si>
  <si>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</si>
  <si>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</si>
  <si>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</si>
  <si>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</si>
  <si>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</si>
  <si>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</si>
  <si>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</si>
  <si>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</si>
  <si>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</si>
  <si>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</si>
  <si>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</si>
  <si>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</si>
  <si>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</si>
  <si>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</si>
  <si>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</si>
  <si>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</si>
  <si>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</si>
  <si>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</si>
  <si>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</si>
  <si>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</si>
  <si>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</si>
  <si>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</si>
  <si>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</si>
  <si>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</si>
  <si>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</si>
  <si>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</si>
  <si>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</si>
  <si>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</si>
  <si>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</si>
  <si>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</si>
  <si>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</si>
  <si>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</si>
  <si>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</si>
  <si>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</si>
  <si>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</si>
  <si>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</si>
  <si>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</si>
  <si>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</si>
  <si>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</si>
  <si>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</si>
  <si>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</si>
  <si>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</si>
  <si>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</si>
  <si>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</si>
  <si>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</si>
  <si>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</si>
  <si>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</si>
  <si>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</si>
  <si>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</si>
  <si>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</si>
  <si>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</si>
  <si>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</si>
  <si>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</si>
  <si>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</si>
  <si>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</si>
  <si>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</si>
  <si>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</si>
  <si>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</si>
  <si>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</si>
  <si>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</si>
  <si>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</si>
  <si>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</si>
  <si>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</si>
  <si>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</si>
  <si>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</si>
  <si>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</si>
  <si>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</si>
  <si>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</si>
  <si>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</si>
  <si>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</si>
  <si>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</si>
  <si>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</si>
  <si>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</si>
  <si>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</si>
  <si>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</si>
  <si>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</si>
  <si>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</si>
  <si>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</si>
  <si>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</si>
  <si>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</si>
  <si>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</si>
  <si>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</si>
  <si>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</si>
  <si>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</si>
  <si>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</si>
  <si>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</si>
  <si>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</si>
  <si>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</si>
  <si>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</si>
  <si>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</si>
  <si>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</si>
  <si>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</si>
  <si>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</si>
  <si>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</si>
  <si>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</si>
  <si>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</si>
  <si>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</si>
  <si>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</si>
  <si>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</si>
  <si>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</si>
  <si>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</si>
  <si>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</si>
  <si>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</si>
  <si>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</si>
  <si>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</si>
  <si>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</si>
  <si>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</si>
  <si>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</si>
  <si>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</si>
  <si>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</si>
  <si>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</si>
  <si>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</si>
  <si>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</si>
  <si>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</si>
  <si>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</si>
  <si>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</si>
  <si>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</si>
  <si>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</si>
  <si>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</si>
  <si>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</si>
  <si>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</si>
  <si>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</si>
  <si>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</si>
  <si>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</si>
  <si>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</si>
  <si>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</si>
  <si>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</si>
  <si>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</si>
  <si>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</si>
  <si>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</si>
  <si>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</si>
  <si>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</si>
  <si>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</si>
  <si>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</si>
  <si>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</si>
  <si>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</si>
  <si>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</si>
  <si>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</si>
  <si>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</si>
  <si>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</si>
  <si>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</si>
  <si>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</si>
  <si>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</si>
  <si>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</si>
  <si>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</si>
  <si>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</si>
  <si>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</si>
  <si>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</si>
  <si>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</si>
  <si>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</si>
  <si>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</si>
  <si>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</si>
  <si>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</si>
  <si>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</si>
  <si>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</si>
  <si>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</si>
  <si>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</si>
  <si>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</si>
  <si>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</si>
  <si>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</si>
  <si>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</si>
  <si>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</si>
  <si>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</si>
  <si>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</si>
  <si>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</si>
  <si>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</si>
  <si>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</si>
  <si>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</si>
  <si>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</si>
  <si>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</si>
  <si>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</si>
  <si>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</si>
  <si>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</si>
  <si>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</si>
  <si>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</si>
  <si>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</si>
  <si>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</si>
  <si>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</si>
  <si>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</si>
  <si>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</si>
  <si>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</si>
  <si>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</si>
  <si>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</si>
  <si>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</si>
  <si>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</si>
  <si>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</si>
  <si>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</si>
  <si>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</si>
  <si>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</si>
  <si>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</si>
  <si>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</si>
  <si>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</si>
  <si>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</si>
  <si>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</si>
  <si>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</si>
  <si>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</si>
  <si>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</si>
  <si>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</si>
  <si>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</si>
  <si>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</si>
  <si>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</si>
  <si>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</si>
  <si>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</si>
  <si>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</si>
  <si>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</si>
  <si>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</si>
  <si>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</si>
  <si>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</si>
  <si>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</si>
  <si>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</si>
  <si>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</si>
  <si>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</si>
  <si>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</si>
  <si>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</si>
  <si>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</si>
  <si>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</si>
  <si>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</si>
  <si>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</si>
  <si>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</si>
  <si>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</si>
  <si>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</si>
  <si>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</si>
  <si>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</si>
  <si>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</si>
  <si>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</si>
  <si>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</si>
  <si>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</si>
  <si>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</si>
  <si>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</si>
  <si>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</si>
  <si>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</si>
  <si>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</si>
  <si>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</si>
  <si>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</si>
  <si>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</si>
  <si>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</si>
  <si>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</si>
  <si>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</si>
  <si>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</si>
  <si>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</si>
  <si>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</si>
  <si>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</si>
  <si>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</si>
  <si>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</si>
  <si>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</si>
  <si>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</si>
  <si>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</si>
  <si>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</si>
  <si>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</si>
  <si>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</si>
  <si>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</si>
  <si>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</si>
  <si>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</si>
  <si>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</si>
  <si>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</si>
  <si>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</si>
  <si>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</si>
  <si>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</si>
  <si>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</si>
  <si>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</si>
  <si>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</si>
  <si>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</si>
  <si>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</si>
  <si>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</si>
  <si>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</si>
  <si>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</si>
  <si>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</si>
  <si>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</si>
  <si>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</si>
  <si>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</si>
  <si>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</si>
  <si>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</si>
  <si>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</si>
  <si>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</si>
  <si>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</si>
  <si>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</si>
  <si>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</si>
  <si>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</si>
  <si>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</si>
  <si>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</si>
  <si>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</si>
  <si>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</si>
  <si>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</si>
  <si>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</si>
  <si>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</si>
  <si>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</si>
  <si>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</si>
  <si>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</si>
  <si>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</si>
  <si>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</si>
  <si>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</si>
  <si>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</si>
  <si>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</si>
  <si>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</si>
  <si>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</si>
  <si>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</si>
  <si>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</si>
  <si>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</si>
  <si>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</si>
  <si>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</si>
  <si>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</si>
  <si>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</si>
  <si>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</si>
  <si>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</si>
  <si>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</si>
  <si>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</si>
  <si>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</si>
  <si>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</si>
  <si>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</si>
  <si>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</si>
  <si>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</si>
  <si>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</si>
  <si>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</si>
  <si>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</si>
  <si>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</si>
  <si>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</si>
  <si>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</si>
  <si>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</si>
  <si>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</si>
  <si>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</si>
  <si>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</si>
  <si>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</si>
  <si>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</si>
  <si>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</si>
  <si>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</si>
  <si>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</si>
  <si>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</si>
  <si>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</si>
  <si>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</si>
  <si>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</si>
  <si>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</si>
  <si>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</si>
  <si>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</si>
  <si>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</si>
  <si>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</si>
  <si>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</si>
  <si>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</si>
  <si>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</si>
  <si>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</si>
  <si>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</si>
  <si>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</si>
  <si>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</si>
  <si>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</si>
  <si>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</si>
  <si>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</si>
  <si>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</si>
  <si>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</si>
  <si>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</si>
  <si>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</si>
  <si>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</si>
  <si>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</si>
  <si>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</si>
  <si>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</si>
  <si>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</si>
  <si>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</si>
  <si>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</si>
  <si>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</si>
  <si>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</si>
  <si>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</si>
  <si>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</si>
  <si>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</si>
  <si>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</si>
  <si>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</si>
  <si>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</si>
  <si>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</si>
  <si>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</si>
  <si>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</si>
  <si>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</si>
  <si>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</si>
  <si>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</si>
  <si>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</si>
  <si>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</si>
  <si>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</si>
  <si>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</si>
  <si>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</si>
  <si>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</si>
  <si>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</si>
  <si>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</si>
  <si>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</si>
  <si>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</si>
  <si>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</si>
  <si>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</si>
  <si>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</si>
  <si>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</si>
  <si>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</si>
  <si>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</si>
  <si>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</si>
  <si>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</si>
  <si>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</si>
  <si>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</si>
  <si>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</si>
  <si>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</si>
  <si>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</si>
  <si>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</si>
  <si>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</si>
  <si>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</si>
  <si>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</si>
  <si>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</si>
  <si>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</si>
  <si>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</si>
  <si>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</si>
  <si>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</si>
  <si>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</si>
  <si>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</si>
  <si>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</si>
  <si>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</si>
  <si>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</si>
  <si>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</si>
  <si>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</si>
  <si>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</si>
  <si>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</si>
  <si>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</si>
  <si>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</si>
  <si>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</si>
  <si>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</si>
  <si>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</si>
  <si>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</si>
  <si>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</si>
  <si>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</si>
  <si>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</si>
  <si>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</si>
  <si>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</si>
  <si>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</si>
  <si>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</si>
  <si>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</si>
  <si>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</si>
  <si>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</si>
  <si>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</si>
  <si>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</si>
  <si>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</si>
  <si>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</si>
  <si>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</si>
  <si>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</si>
  <si>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</si>
  <si>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</si>
  <si>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</si>
  <si>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</si>
  <si>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</si>
  <si>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</si>
  <si>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</si>
  <si>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</si>
  <si>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</si>
  <si>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</si>
  <si>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</si>
  <si>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</si>
  <si>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</si>
  <si>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</si>
  <si>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</si>
  <si>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</si>
  <si>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</si>
  <si>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</si>
  <si>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</si>
  <si>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</si>
  <si>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</si>
  <si>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</si>
  <si>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</si>
  <si>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</si>
  <si>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</si>
  <si>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</si>
  <si>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</si>
  <si>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</si>
  <si>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</si>
  <si>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</si>
  <si>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</si>
  <si>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</si>
  <si>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</si>
  <si>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</si>
  <si>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</si>
  <si>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</si>
  <si>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</si>
  <si>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</si>
  <si>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</si>
  <si>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</si>
  <si>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</si>
  <si>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</si>
  <si>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</si>
  <si>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</si>
  <si>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</si>
  <si>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</si>
  <si>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</si>
  <si>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</si>
  <si>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</si>
  <si>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</si>
  <si>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</si>
  <si>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</si>
  <si>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</si>
  <si>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</si>
  <si>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</si>
  <si>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</si>
  <si>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</si>
  <si>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</si>
  <si>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</si>
  <si>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</si>
  <si>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</si>
  <si>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</si>
  <si>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</si>
  <si>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</si>
  <si>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</si>
  <si>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</si>
  <si>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</si>
  <si>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</si>
  <si>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</si>
  <si>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</si>
  <si>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</si>
  <si>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</si>
  <si>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</si>
  <si>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</si>
  <si>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</si>
  <si>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</si>
  <si>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</si>
  <si>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</si>
  <si>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</si>
  <si>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</si>
  <si>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</si>
  <si>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</si>
  <si>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</si>
  <si>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</si>
  <si>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</si>
  <si>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</si>
  <si>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</si>
  <si>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</si>
  <si>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</si>
  <si>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</si>
  <si>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</si>
  <si>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</si>
  <si>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</si>
  <si>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</si>
  <si>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</si>
  <si>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</si>
  <si>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</si>
  <si>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</si>
  <si>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</si>
  <si>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</si>
  <si>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</si>
  <si>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</si>
  <si>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</si>
  <si>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</si>
  <si>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</si>
  <si>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</si>
  <si>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</si>
  <si>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</si>
  <si>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</si>
  <si>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</si>
  <si>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</si>
  <si>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</si>
  <si>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</si>
  <si>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</si>
  <si>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</si>
  <si>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</si>
  <si>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</si>
  <si>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</si>
  <si>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</si>
  <si>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</si>
  <si>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</si>
  <si>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</si>
  <si>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</si>
  <si>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</si>
  <si>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</si>
  <si>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</si>
  <si>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</si>
  <si>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</si>
  <si>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</si>
  <si>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</si>
  <si>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</si>
  <si>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</si>
  <si>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</si>
  <si>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</si>
  <si>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</si>
  <si>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</si>
  <si>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</si>
  <si>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</si>
  <si>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</si>
  <si>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</si>
  <si>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</si>
  <si>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</si>
  <si>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</si>
  <si>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</si>
  <si>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</si>
  <si>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</si>
  <si>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</si>
  <si>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</si>
  <si>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</si>
  <si>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</si>
  <si>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</si>
  <si>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</si>
  <si>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</si>
  <si>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</si>
  <si>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</si>
  <si>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</si>
  <si>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</si>
  <si>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</si>
  <si>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</si>
  <si>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</si>
  <si>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</si>
  <si>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</si>
  <si>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</si>
  <si>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</si>
  <si>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</si>
  <si>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</si>
  <si>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</si>
  <si>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</si>
  <si>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</si>
  <si>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</si>
  <si>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</si>
  <si>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</si>
  <si>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</si>
  <si>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</si>
  <si>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</si>
  <si>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</si>
  <si>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</si>
  <si>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</si>
  <si>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</si>
  <si>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</si>
  <si>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</si>
  <si>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</si>
  <si>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</si>
  <si>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</si>
  <si>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</si>
  <si>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</si>
  <si>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</si>
  <si>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</si>
  <si>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</si>
  <si>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</si>
  <si>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</si>
  <si>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</si>
  <si>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</si>
  <si>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</si>
  <si>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</si>
  <si>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</si>
  <si>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</si>
  <si>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</si>
  <si>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</si>
  <si>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</si>
  <si>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</si>
  <si>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</si>
  <si>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</si>
  <si>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</si>
  <si>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</si>
  <si>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</si>
  <si>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</si>
  <si>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</si>
  <si>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</si>
  <si>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</si>
  <si>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</si>
  <si>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</si>
  <si>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</si>
  <si>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</si>
  <si>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</si>
  <si>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</si>
  <si>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</si>
  <si>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</si>
  <si>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</si>
  <si>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</si>
  <si>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</si>
  <si>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</si>
  <si>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</si>
  <si>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</si>
  <si>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</si>
  <si>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</si>
  <si>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</si>
  <si>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</si>
  <si>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</si>
  <si>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</si>
  <si>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</si>
  <si>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</si>
  <si>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</si>
  <si>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</si>
  <si>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</si>
  <si>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</si>
  <si>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</si>
  <si>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</si>
  <si>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</si>
  <si>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</si>
  <si>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</si>
  <si>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</si>
  <si>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</si>
  <si>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</si>
  <si>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</si>
  <si>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</si>
  <si>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</si>
  <si>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</si>
  <si>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</si>
  <si>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</si>
  <si>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</si>
  <si>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</si>
  <si>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</si>
  <si>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</si>
  <si>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</si>
  <si>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</si>
  <si>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</si>
  <si>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</si>
  <si>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</si>
  <si>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</si>
  <si>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</si>
  <si>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</si>
  <si>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</si>
  <si>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</si>
  <si>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</si>
  <si>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</si>
  <si>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</si>
  <si>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</si>
  <si>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</si>
  <si>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</si>
  <si>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</si>
  <si>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</si>
  <si>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</si>
  <si>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</si>
  <si>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</si>
  <si>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</si>
  <si>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</si>
  <si>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</si>
  <si>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</si>
  <si>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</si>
  <si>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</si>
  <si>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</si>
  <si>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</si>
  <si>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</si>
  <si>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</si>
  <si>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</si>
  <si>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</si>
  <si>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</si>
  <si>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</si>
  <si>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</si>
  <si>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</si>
  <si>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</si>
  <si>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</si>
  <si>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</si>
  <si>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</si>
  <si>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</si>
  <si>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</si>
  <si>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</si>
  <si>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</si>
  <si>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</si>
  <si>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</si>
  <si>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</si>
  <si>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</si>
  <si>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</si>
  <si>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</si>
  <si>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</si>
  <si>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</si>
  <si>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</si>
  <si>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</si>
  <si>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</si>
  <si>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</si>
  <si>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</si>
  <si>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</si>
  <si>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</si>
  <si>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</si>
  <si>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</si>
  <si>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</si>
  <si>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</si>
  <si>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</si>
  <si>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</si>
  <si>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</si>
  <si>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</si>
  <si>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</si>
  <si>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</si>
  <si>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</si>
  <si>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</si>
  <si>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</si>
  <si>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</si>
  <si>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</si>
  <si>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</si>
  <si>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</si>
  <si>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</si>
  <si>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</si>
  <si>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</si>
  <si>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</si>
  <si>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</si>
  <si>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</si>
  <si>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</si>
  <si>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</si>
  <si>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</si>
  <si>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</si>
  <si>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</si>
  <si>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</si>
  <si>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</si>
  <si>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</si>
  <si>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</si>
  <si>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</si>
  <si>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</si>
  <si>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</si>
  <si>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</si>
  <si>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</si>
  <si>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</si>
  <si>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</si>
  <si>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</si>
  <si>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</si>
  <si>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</si>
  <si>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</si>
  <si>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</si>
  <si>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</si>
  <si>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</si>
  <si>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</si>
  <si>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</si>
  <si>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</si>
  <si>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</si>
  <si>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</si>
  <si>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</si>
  <si>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</si>
  <si>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</si>
  <si>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</si>
  <si>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</si>
  <si>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</si>
  <si>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</si>
  <si>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</si>
  <si>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</si>
  <si>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</si>
  <si>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</si>
  <si>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</si>
  <si>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</si>
  <si>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</si>
  <si>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</si>
  <si>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</si>
  <si>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</si>
  <si>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</si>
  <si>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</si>
  <si>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</si>
  <si>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</si>
  <si>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</si>
  <si>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</si>
  <si>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</si>
  <si>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</si>
  <si>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</si>
  <si>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</si>
  <si>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</si>
  <si>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</si>
  <si>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</si>
  <si>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</si>
  <si>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</si>
  <si>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</si>
  <si>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</si>
  <si>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</si>
  <si>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</si>
  <si>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</si>
  <si>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</si>
  <si>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</si>
  <si>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</si>
  <si>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</si>
  <si>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</si>
  <si>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</si>
  <si>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</si>
  <si>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</si>
  <si>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</si>
  <si>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</si>
  <si>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</si>
  <si>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</si>
  <si>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</si>
  <si>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</si>
  <si>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</si>
  <si>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</si>
  <si>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</si>
  <si>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</si>
  <si>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</si>
  <si>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</si>
  <si>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</si>
  <si>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</si>
  <si>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</si>
  <si>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</si>
  <si>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</si>
  <si>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</si>
  <si>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</si>
  <si>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</si>
  <si>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</si>
  <si>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</si>
  <si>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</si>
  <si>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</si>
  <si>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</si>
  <si>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</si>
  <si>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</si>
  <si>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</si>
  <si>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</si>
  <si>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</si>
  <si>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</si>
  <si>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</si>
  <si>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</si>
  <si>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</si>
  <si>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</si>
  <si>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</si>
  <si>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</si>
  <si>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</si>
  <si>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</si>
  <si>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</si>
  <si>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</si>
  <si>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</si>
  <si>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</si>
  <si>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</si>
  <si>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</si>
  <si>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</si>
  <si>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</si>
  <si>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</si>
  <si>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</si>
  <si>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</si>
  <si>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</si>
  <si>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</si>
  <si>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</si>
  <si>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</si>
  <si>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</si>
  <si>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</si>
  <si>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</si>
  <si>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</si>
  <si>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</si>
  <si>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</si>
  <si>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</si>
  <si>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</si>
  <si>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</si>
  <si>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</si>
  <si>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</si>
  <si>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</si>
  <si>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</si>
  <si>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</si>
  <si>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</si>
  <si>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</si>
  <si>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</si>
  <si>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</si>
  <si>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</si>
  <si>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</si>
  <si>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</si>
  <si>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</si>
  <si>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</si>
  <si>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</si>
  <si>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</si>
  <si>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</si>
  <si>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</si>
  <si>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</si>
  <si>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</si>
  <si>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</si>
  <si>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</si>
  <si>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</si>
  <si>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</si>
  <si>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</si>
  <si>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</si>
  <si>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</si>
  <si>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</si>
  <si>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</si>
  <si>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</si>
  <si>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</si>
  <si>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</si>
  <si>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</si>
  <si>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</si>
  <si>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</si>
  <si>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</si>
  <si>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</si>
  <si>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</si>
  <si>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</si>
  <si>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</si>
  <si>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</si>
  <si>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</si>
  <si>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</si>
  <si>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</si>
  <si>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</si>
  <si>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</si>
  <si>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</si>
  <si>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</si>
  <si>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</si>
  <si>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</si>
  <si>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</si>
  <si>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</si>
  <si>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</si>
  <si>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</si>
  <si>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</si>
  <si>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</si>
  <si>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</si>
  <si>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</si>
  <si>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</si>
  <si>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</si>
  <si>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</si>
  <si>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</si>
  <si>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</si>
  <si>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</si>
  <si>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</si>
  <si>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</si>
  <si>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</si>
  <si>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</si>
  <si>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</si>
  <si>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</si>
  <si>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</si>
  <si>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</si>
  <si>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</si>
  <si>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</si>
  <si>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</si>
  <si>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</si>
  <si>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</si>
  <si>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</si>
  <si>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</si>
  <si>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</si>
  <si>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</si>
  <si>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</si>
  <si>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</si>
  <si>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</si>
  <si>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</si>
  <si>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</si>
  <si>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</si>
  <si>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</si>
  <si>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</si>
  <si>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</si>
  <si>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</si>
  <si>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</si>
  <si>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</si>
  <si>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</si>
  <si>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</si>
  <si>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</si>
  <si>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</si>
  <si>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</si>
  <si>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</si>
  <si>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</si>
  <si>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</si>
  <si>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</si>
  <si>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</si>
  <si>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</si>
  <si>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</si>
  <si>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</si>
  <si>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</si>
  <si>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</si>
  <si>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</si>
  <si>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</si>
  <si>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</si>
  <si>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</si>
  <si>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</si>
  <si>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</si>
  <si>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</si>
  <si>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</si>
  <si>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</si>
  <si>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</si>
  <si>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</si>
  <si>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</si>
  <si>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</si>
  <si>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</si>
  <si>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</si>
  <si>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</si>
  <si>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</si>
  <si>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</si>
  <si>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</si>
  <si>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</si>
  <si>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</si>
  <si>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</si>
  <si>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</si>
  <si>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</si>
  <si>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</si>
  <si>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</si>
  <si>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</si>
  <si>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</si>
  <si>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</si>
  <si>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</si>
  <si>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</si>
  <si>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</si>
  <si>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</si>
  <si>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</si>
  <si>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</si>
  <si>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</si>
  <si>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</si>
  <si>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</si>
  <si>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</si>
  <si>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</si>
  <si>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</si>
  <si>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</si>
  <si>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</si>
  <si>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</si>
  <si>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</si>
  <si>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</si>
  <si>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</si>
  <si>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</si>
  <si>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</si>
  <si>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</si>
  <si>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</si>
  <si>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</si>
  <si>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</si>
  <si>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</si>
  <si>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</si>
  <si>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</si>
  <si>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</si>
  <si>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</si>
  <si>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</si>
  <si>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</si>
  <si>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</si>
  <si>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</si>
  <si>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</si>
  <si>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</si>
  <si>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</si>
  <si>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</si>
  <si>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</si>
  <si>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</si>
  <si>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</si>
  <si>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</si>
  <si>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</si>
  <si>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</si>
  <si>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</si>
  <si>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</si>
  <si>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</si>
  <si>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</si>
  <si>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</si>
  <si>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</si>
  <si>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</si>
  <si>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</si>
  <si>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</si>
  <si>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</si>
  <si>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</si>
  <si>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</si>
  <si>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</si>
  <si>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</si>
  <si>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</si>
  <si>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</si>
  <si>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</si>
  <si>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</si>
  <si>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</si>
  <si>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</si>
  <si>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</si>
  <si>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</si>
  <si>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</si>
  <si>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</si>
  <si>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</si>
  <si>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</si>
  <si>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</si>
  <si>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</si>
  <si>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</si>
  <si>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</si>
  <si>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</si>
  <si>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</si>
  <si>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</si>
  <si>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</si>
  <si>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</si>
  <si>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</si>
  <si>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</si>
  <si>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</si>
  <si>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</si>
  <si>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</si>
  <si>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</si>
  <si>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</si>
  <si>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</si>
  <si>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</si>
  <si>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</si>
  <si>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</si>
  <si>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</si>
  <si>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</si>
  <si>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</si>
  <si>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</si>
  <si>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</si>
  <si>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</si>
  <si>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</si>
  <si>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</si>
  <si>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</si>
  <si>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</si>
  <si>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</si>
  <si>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</si>
  <si>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</si>
  <si>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</si>
  <si>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</si>
  <si>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</si>
  <si>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</si>
  <si>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</si>
  <si>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</si>
  <si>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</si>
  <si>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</si>
  <si>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</si>
  <si>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</si>
  <si>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</si>
  <si>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</si>
  <si>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</si>
  <si>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</si>
  <si>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</si>
  <si>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</si>
  <si>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</si>
  <si>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</si>
  <si>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</si>
  <si>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</si>
  <si>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</si>
  <si>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</si>
  <si>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</si>
  <si>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</si>
  <si>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</si>
  <si>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</si>
  <si>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</si>
  <si>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</si>
  <si>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</si>
  <si>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</si>
  <si>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</si>
  <si>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</si>
  <si>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</si>
  <si>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</si>
  <si>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</si>
  <si>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</si>
  <si>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</si>
  <si>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</si>
  <si>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</si>
  <si>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</si>
  <si>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</si>
  <si>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</si>
  <si>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</si>
  <si>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</si>
  <si>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</si>
  <si>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</si>
  <si>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</si>
  <si>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</si>
  <si>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</si>
  <si>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</si>
  <si>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</si>
  <si>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</si>
  <si>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</si>
  <si>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</si>
  <si>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</si>
  <si>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</si>
  <si>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</si>
  <si>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</si>
  <si>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</si>
  <si>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</si>
  <si>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</si>
  <si>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</si>
  <si>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</si>
  <si>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</si>
  <si>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</si>
  <si>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</si>
  <si>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</si>
  <si>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</si>
  <si>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</si>
  <si>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</si>
  <si>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</si>
  <si>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</si>
  <si>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</si>
  <si>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</si>
  <si>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</si>
  <si>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</si>
  <si>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</si>
  <si>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</si>
  <si>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</si>
  <si>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</si>
  <si>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</si>
  <si>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</si>
  <si>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</si>
  <si>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</si>
  <si>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</si>
  <si>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</si>
  <si>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</si>
  <si>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</si>
  <si>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</si>
  <si>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</si>
  <si>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</si>
  <si>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</si>
  <si>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</si>
  <si>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</si>
  <si>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</si>
  <si>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</si>
  <si>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</si>
  <si>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</si>
  <si>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</si>
  <si>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</si>
  <si>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</si>
  <si>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</si>
  <si>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</si>
  <si>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</si>
  <si>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</si>
  <si>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</si>
  <si>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</si>
  <si>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</si>
  <si>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</si>
  <si>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</si>
  <si>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</si>
  <si>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</si>
  <si>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</si>
  <si>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</si>
  <si>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</si>
  <si>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</si>
  <si>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</si>
  <si>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</si>
  <si>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</si>
  <si>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</si>
  <si>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</si>
  <si>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</si>
  <si>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</si>
  <si>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</si>
  <si>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</si>
  <si>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</si>
  <si>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</si>
  <si>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</si>
  <si>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</si>
  <si>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</si>
  <si>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</si>
  <si>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</si>
  <si>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</si>
  <si>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</si>
  <si>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</si>
  <si>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</si>
  <si>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</si>
  <si>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</si>
  <si>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</si>
  <si>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</si>
  <si>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</si>
  <si>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</si>
  <si>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</si>
  <si>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</si>
  <si>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</si>
  <si>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</si>
  <si>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</si>
  <si>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</si>
  <si>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</si>
  <si>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</si>
  <si>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</si>
  <si>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</si>
  <si>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</si>
  <si>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</si>
  <si>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</si>
  <si>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</si>
  <si>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</si>
  <si>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</si>
  <si>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</si>
  <si>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</si>
  <si>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</si>
  <si>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</si>
  <si>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</si>
  <si>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</si>
  <si>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</si>
  <si>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</si>
  <si>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</si>
  <si>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</si>
  <si>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</si>
  <si>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</si>
  <si>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</si>
  <si>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</si>
  <si>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</si>
  <si>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</si>
  <si>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</si>
  <si>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</si>
  <si>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</si>
  <si>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</si>
  <si>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</si>
  <si>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</si>
  <si>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</si>
  <si>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</si>
  <si>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</si>
  <si>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</si>
  <si>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</si>
  <si>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</si>
  <si>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</si>
  <si>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</si>
  <si>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</si>
  <si>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</si>
  <si>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</si>
  <si>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</si>
  <si>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</si>
  <si>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</si>
  <si>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</si>
  <si>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</si>
  <si>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</si>
  <si>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</si>
  <si>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</si>
  <si>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</si>
  <si>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</si>
  <si>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</si>
  <si>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</si>
  <si>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</si>
  <si>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</si>
  <si>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</si>
  <si>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</si>
  <si>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</si>
  <si>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</si>
  <si>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</si>
  <si>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</si>
  <si>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</si>
  <si>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</si>
  <si>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</si>
  <si>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</si>
  <si>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</si>
  <si>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</si>
  <si>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</si>
  <si>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</si>
  <si>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</si>
  <si>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</si>
  <si>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</si>
  <si>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</si>
  <si>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</si>
  <si>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</si>
  <si>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</si>
  <si>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</si>
  <si>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</si>
  <si>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</si>
  <si>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</si>
  <si>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</si>
  <si>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</si>
  <si>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</si>
  <si>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</si>
  <si>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</si>
  <si>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</si>
  <si>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</si>
  <si>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</si>
  <si>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</si>
  <si>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</si>
  <si>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</si>
  <si>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</si>
  <si>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</si>
  <si>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</si>
  <si>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</si>
  <si>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</si>
  <si>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</si>
  <si>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</si>
  <si>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</si>
  <si>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</si>
  <si>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</si>
  <si>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</si>
  <si>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</si>
  <si>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</si>
  <si>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</si>
  <si>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</si>
  <si>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</si>
  <si>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</si>
  <si>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</si>
  <si>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</si>
  <si>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</si>
  <si>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</si>
  <si>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</si>
  <si>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</si>
  <si>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</si>
  <si>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</si>
  <si>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</si>
  <si>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</si>
  <si>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</si>
  <si>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</si>
  <si>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</si>
  <si>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</si>
  <si>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</si>
  <si>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</si>
  <si>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</si>
  <si>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</si>
  <si>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</si>
  <si>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</si>
  <si>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</si>
  <si>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</si>
  <si>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</si>
  <si>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</si>
  <si>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</si>
  <si>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</si>
  <si>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</si>
  <si>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</si>
  <si>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</si>
  <si>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</si>
  <si>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</si>
  <si>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</si>
  <si>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</si>
  <si>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</si>
  <si>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</si>
  <si>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</si>
  <si>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</si>
  <si>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</si>
  <si>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</si>
  <si>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</si>
  <si>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</si>
  <si>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</si>
  <si>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</si>
  <si>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</si>
  <si>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</si>
  <si>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</si>
  <si>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</si>
  <si>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</si>
  <si>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</si>
  <si>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</si>
  <si>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</si>
  <si>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</si>
  <si>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</si>
  <si>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</si>
  <si>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</si>
  <si>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</si>
  <si>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</si>
  <si>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</si>
  <si>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</si>
  <si>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</si>
  <si>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</si>
  <si>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</si>
  <si>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</si>
  <si>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</si>
  <si>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</si>
  <si>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</si>
  <si>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</si>
  <si>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</si>
  <si>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</si>
  <si>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</si>
  <si>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</si>
  <si>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</si>
  <si>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</si>
  <si>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</si>
  <si>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</si>
  <si>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</si>
  <si>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</si>
  <si>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</si>
  <si>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</si>
  <si>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</si>
  <si>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</si>
  <si>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</si>
  <si>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</si>
  <si>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</si>
  <si>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</si>
  <si>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</si>
  <si>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</si>
  <si>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</si>
  <si>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</si>
  <si>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</si>
  <si>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</si>
  <si>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</si>
  <si>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</si>
  <si>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</si>
  <si>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</si>
  <si>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</si>
  <si>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</si>
  <si>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</si>
  <si>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</si>
  <si>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</si>
  <si>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</si>
  <si>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</si>
  <si>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</si>
  <si>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</si>
  <si>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</si>
  <si>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</si>
  <si>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</si>
  <si>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</si>
  <si>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</si>
  <si>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</si>
  <si>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</si>
  <si>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</si>
  <si>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</si>
  <si>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</si>
  <si>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</si>
  <si>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</si>
  <si>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</si>
  <si>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</si>
  <si>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</si>
  <si>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</si>
  <si>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</si>
  <si>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</si>
  <si>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</si>
  <si>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</si>
  <si>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</si>
  <si>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</si>
  <si>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</si>
  <si>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</si>
  <si>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</si>
  <si>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</si>
  <si>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</si>
  <si>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</si>
  <si>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</si>
  <si>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</si>
  <si>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</si>
  <si>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</si>
  <si>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</si>
  <si>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</si>
  <si>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</si>
  <si>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</si>
  <si>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</si>
  <si>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</si>
  <si>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</si>
  <si>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</si>
  <si>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</si>
  <si>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</si>
  <si>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</si>
  <si>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</si>
  <si>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</si>
  <si>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</si>
  <si>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</si>
  <si>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</si>
  <si>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</si>
  <si>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</si>
  <si>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</si>
  <si>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</si>
  <si>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</si>
  <si>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</si>
  <si>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</si>
  <si>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</si>
  <si>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</si>
  <si>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</si>
  <si>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</si>
  <si>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</si>
  <si>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</si>
  <si>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</si>
  <si>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</si>
  <si>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</si>
  <si>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</si>
  <si>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</si>
  <si>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</si>
  <si>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</si>
  <si>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</si>
  <si>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</si>
  <si>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</si>
  <si>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</si>
  <si>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</si>
  <si>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</si>
  <si>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</si>
  <si>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</si>
  <si>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</si>
  <si>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</si>
  <si>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</si>
  <si>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</si>
  <si>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</si>
  <si>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</si>
  <si>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</si>
  <si>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</si>
  <si>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</si>
  <si>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</si>
  <si>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</si>
  <si>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</si>
  <si>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</si>
  <si>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</si>
  <si>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</si>
  <si>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</si>
  <si>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</si>
  <si>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</si>
  <si>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</si>
  <si>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</si>
  <si>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</si>
  <si>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</si>
  <si>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</si>
  <si>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</si>
  <si>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</si>
  <si>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</si>
  <si>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</si>
  <si>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</si>
  <si>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</si>
  <si>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</si>
  <si>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</si>
  <si>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</si>
  <si>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</si>
  <si>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</si>
  <si>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</si>
  <si>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</si>
  <si>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</si>
  <si>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</si>
  <si>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</si>
  <si>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</si>
  <si>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</si>
  <si>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</si>
  <si>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</si>
  <si>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</si>
  <si>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</si>
  <si>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</si>
  <si>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</si>
  <si>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</si>
  <si>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</si>
  <si>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</si>
  <si>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</si>
  <si>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</si>
  <si>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</si>
  <si>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</si>
  <si>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</si>
  <si>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</si>
  <si>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</si>
  <si>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</si>
  <si>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</si>
  <si>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</si>
  <si>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</si>
  <si>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</si>
  <si>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</si>
  <si>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</si>
  <si>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</si>
  <si>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</si>
  <si>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</si>
  <si>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</si>
  <si>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</si>
  <si>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</si>
  <si>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</si>
  <si>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</si>
  <si>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</si>
  <si>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</si>
  <si>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</si>
  <si>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</si>
  <si>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</si>
  <si>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</si>
  <si>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</si>
  <si>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</si>
  <si>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</si>
  <si>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</si>
  <si>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</si>
  <si>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</si>
  <si>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</si>
  <si>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</si>
  <si>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</si>
  <si>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</si>
  <si>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</si>
  <si>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</si>
  <si>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</si>
  <si>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</si>
  <si>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</si>
  <si>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</si>
  <si>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</si>
  <si>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</si>
  <si>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</si>
  <si>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</si>
  <si>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</si>
  <si>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</si>
  <si>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</si>
  <si>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</si>
  <si>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</si>
  <si>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</si>
  <si>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</si>
  <si>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</si>
  <si>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</si>
  <si>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</si>
  <si>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</si>
  <si>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</si>
  <si>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</si>
  <si>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</si>
  <si>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</si>
  <si>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</si>
  <si>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</si>
  <si>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</si>
  <si>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</si>
  <si>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</si>
  <si>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</si>
  <si>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</si>
  <si>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</si>
  <si>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</si>
  <si>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</si>
  <si>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</si>
  <si>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</si>
  <si>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</si>
  <si>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</si>
  <si>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</si>
  <si>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</si>
  <si>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</si>
  <si>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</si>
  <si>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</si>
  <si>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</si>
  <si>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</si>
  <si>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</si>
  <si>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</si>
  <si>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</si>
  <si>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</si>
  <si>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</si>
  <si>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</si>
  <si>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</si>
  <si>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</si>
  <si>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</si>
  <si>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</si>
  <si>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</si>
  <si>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</si>
  <si>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</si>
  <si>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</si>
  <si>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</si>
  <si>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</si>
  <si>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</si>
  <si>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</si>
  <si>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</si>
  <si>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</si>
  <si>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</si>
  <si>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</si>
  <si>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</si>
  <si>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</si>
  <si>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</si>
  <si>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</si>
  <si>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</si>
  <si>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</si>
  <si>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</si>
  <si>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</si>
  <si>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</si>
  <si>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</si>
  <si>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</si>
  <si>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</si>
  <si>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</si>
  <si>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</si>
  <si>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</si>
  <si>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</si>
  <si>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</si>
  <si>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</si>
  <si>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</si>
  <si>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</si>
  <si>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</si>
  <si>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</si>
  <si>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</si>
  <si>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</si>
  <si>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</si>
  <si>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</si>
  <si>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</si>
  <si>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</si>
  <si>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</si>
  <si>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</si>
  <si>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</si>
  <si>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</si>
  <si>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</si>
  <si>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</si>
  <si>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</si>
  <si>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</si>
  <si>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</si>
  <si>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</si>
  <si>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</si>
  <si>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</si>
  <si>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</si>
  <si>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</si>
  <si>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</si>
  <si>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</si>
  <si>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</si>
  <si>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</si>
  <si>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</si>
  <si>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</si>
  <si>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</si>
  <si>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</si>
  <si>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</si>
  <si>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</si>
  <si>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</si>
  <si>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</si>
  <si>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</si>
  <si>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</si>
  <si>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</si>
  <si>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</si>
  <si>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</si>
  <si>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</si>
  <si>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</si>
  <si>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</si>
  <si>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</si>
  <si>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</si>
  <si>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</si>
  <si>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</si>
  <si>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</si>
  <si>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</si>
  <si>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</si>
  <si>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</si>
  <si>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</si>
  <si>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</si>
  <si>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</si>
  <si>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</si>
  <si>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</si>
  <si>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</si>
  <si>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</si>
  <si>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</si>
  <si>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</si>
  <si>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</si>
  <si>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</si>
  <si>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</si>
  <si>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</si>
  <si>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</si>
  <si>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</si>
  <si>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</si>
  <si>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</si>
  <si>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</si>
  <si>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</si>
  <si>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</si>
  <si>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</si>
  <si>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</si>
  <si>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</si>
  <si>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</si>
  <si>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</si>
  <si>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</si>
  <si>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</si>
  <si>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</si>
  <si>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</si>
  <si>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</si>
  <si>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</si>
  <si>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</si>
  <si>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</si>
  <si>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</si>
  <si>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</si>
  <si>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</si>
  <si>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</si>
  <si>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</si>
  <si>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</si>
  <si>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</si>
  <si>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</si>
  <si>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</si>
  <si>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</si>
  <si>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</si>
  <si>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</si>
  <si>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</si>
  <si>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</si>
  <si>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</si>
  <si>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</si>
  <si>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</si>
  <si>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</si>
  <si>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</si>
  <si>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</si>
  <si>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</si>
  <si>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</si>
  <si>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</si>
  <si>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</si>
  <si>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</si>
  <si>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</si>
  <si>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</si>
  <si>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</si>
  <si>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</si>
  <si>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</si>
  <si>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</si>
  <si>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</si>
  <si>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</si>
  <si>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</si>
  <si>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</si>
  <si>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</si>
  <si>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</si>
  <si>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</si>
  <si>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</si>
  <si>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</si>
  <si>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</si>
  <si>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</si>
  <si>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</si>
  <si>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</si>
  <si>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</si>
  <si>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</si>
  <si>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</si>
  <si>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</si>
  <si>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</si>
  <si>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</si>
  <si>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</si>
  <si>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</si>
  <si>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</si>
  <si>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</si>
  <si>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</si>
  <si>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</si>
  <si>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</si>
  <si>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</si>
  <si>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</si>
  <si>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</si>
  <si>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</si>
  <si>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</si>
  <si>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</si>
  <si>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</si>
  <si>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</si>
  <si>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</si>
  <si>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</si>
  <si>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</si>
  <si>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</si>
  <si>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</si>
  <si>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</si>
  <si>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</si>
  <si>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</si>
  <si>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</si>
  <si>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</si>
  <si>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</si>
  <si>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</si>
  <si>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</si>
  <si>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</si>
  <si>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</si>
  <si>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</si>
  <si>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</si>
  <si>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</si>
  <si>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</si>
  <si>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</si>
  <si>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</si>
  <si>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</si>
  <si>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</si>
  <si>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</si>
  <si>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</si>
  <si>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</si>
  <si>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</si>
  <si>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</si>
  <si>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</si>
  <si>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</si>
  <si>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</si>
  <si>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</si>
  <si>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</si>
  <si>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</si>
  <si>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</si>
  <si>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</si>
  <si>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</si>
  <si>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</si>
  <si>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</si>
  <si>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</si>
  <si>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</si>
  <si>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</si>
  <si>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</si>
  <si>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</si>
  <si>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</si>
  <si>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</si>
  <si>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</si>
  <si>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</si>
  <si>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</si>
  <si>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</si>
  <si>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</si>
  <si>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</si>
  <si>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</si>
  <si>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</si>
  <si>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</si>
  <si>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</si>
  <si>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</si>
  <si>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</si>
  <si>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</si>
  <si>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</si>
  <si>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</si>
  <si>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</si>
  <si>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</si>
  <si>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</si>
  <si>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</si>
  <si>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</si>
  <si>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</si>
  <si>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</si>
  <si>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</si>
  <si>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</si>
  <si>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</si>
  <si>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</si>
  <si>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</si>
  <si>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</si>
  <si>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</si>
  <si>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</si>
  <si>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</si>
  <si>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</si>
  <si>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</si>
  <si>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</si>
  <si>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</si>
  <si>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</si>
  <si>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</si>
  <si>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</si>
  <si>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</si>
  <si>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</si>
  <si>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</si>
  <si>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</si>
  <si>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</si>
  <si>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</si>
  <si>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</si>
  <si>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</si>
  <si>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</si>
  <si>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</si>
  <si>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</si>
  <si>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</si>
  <si>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</si>
  <si>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</si>
  <si>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</si>
  <si>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</si>
  <si>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</si>
  <si>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</si>
  <si>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</si>
  <si>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</si>
  <si>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</si>
  <si>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</si>
  <si>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</si>
  <si>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</si>
  <si>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</si>
  <si>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</si>
  <si>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</si>
  <si>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</si>
  <si>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</si>
  <si>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</si>
  <si>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</si>
  <si>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</si>
  <si>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</si>
  <si>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</si>
  <si>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</si>
  <si>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</si>
  <si>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</si>
  <si>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</si>
  <si>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</si>
  <si>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</si>
  <si>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</si>
  <si>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</si>
  <si>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</si>
  <si>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</si>
  <si>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</si>
  <si>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</si>
  <si>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</si>
  <si>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</si>
  <si>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</si>
  <si>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</si>
  <si>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</si>
  <si>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</si>
  <si>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</si>
  <si>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</si>
  <si>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</si>
  <si>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</si>
  <si>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</si>
  <si>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</si>
  <si>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</si>
  <si>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</si>
  <si>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</si>
  <si>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</si>
  <si>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</si>
  <si>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</si>
  <si>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</si>
  <si>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</si>
  <si>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</si>
  <si>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</si>
  <si>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</si>
  <si>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</si>
  <si>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</si>
  <si>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</si>
  <si>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</si>
  <si>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</si>
  <si>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</si>
  <si>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</si>
  <si>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</si>
  <si>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</si>
  <si>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</si>
  <si>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</si>
  <si>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</si>
  <si>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</si>
  <si>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</si>
  <si>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</si>
  <si>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</si>
  <si>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</si>
  <si>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</si>
  <si>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</si>
  <si>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</si>
  <si>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</si>
  <si>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</si>
  <si>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</si>
  <si>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</si>
  <si>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</si>
  <si>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</si>
  <si>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</si>
  <si>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</si>
  <si>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</si>
  <si>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</si>
  <si>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</si>
  <si>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</si>
  <si>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</si>
  <si>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</si>
  <si>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</si>
  <si>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</si>
  <si>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</si>
  <si>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</si>
  <si>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</si>
  <si>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</si>
  <si>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</si>
  <si>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</si>
  <si>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</si>
  <si>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</si>
  <si>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</si>
  <si>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</si>
  <si>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</si>
  <si>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</si>
  <si>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</si>
  <si>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</si>
  <si>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</si>
  <si>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</si>
  <si>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</si>
  <si>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</si>
  <si>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</si>
  <si>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</si>
  <si>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</si>
  <si>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</si>
  <si>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</si>
  <si>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</si>
  <si>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</si>
  <si>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</si>
  <si>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</si>
  <si>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</si>
  <si>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</si>
  <si>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</si>
  <si>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</si>
  <si>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</si>
  <si>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</si>
  <si>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</si>
  <si>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</si>
  <si>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</si>
  <si>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</si>
  <si>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</si>
  <si>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</si>
  <si>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</si>
  <si>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</si>
  <si>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</si>
  <si>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</si>
  <si>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</si>
  <si>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</si>
  <si>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</si>
  <si>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</si>
  <si>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</si>
  <si>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</si>
  <si>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</si>
  <si>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</si>
  <si>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</si>
  <si>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</si>
  <si>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</si>
  <si>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</si>
  <si>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</si>
  <si>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</si>
  <si>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</si>
  <si>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</si>
  <si>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</si>
  <si>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</si>
  <si>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</si>
  <si>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</si>
  <si>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</si>
  <si>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</si>
  <si>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</si>
  <si>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</si>
  <si>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</si>
  <si>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</si>
  <si>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</si>
  <si>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</si>
  <si>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</si>
  <si>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</si>
  <si>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</si>
  <si>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</si>
  <si>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</si>
  <si>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</si>
  <si>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</si>
  <si>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</si>
  <si>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</si>
  <si>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</si>
  <si>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</si>
  <si>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</si>
  <si>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</si>
  <si>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</si>
  <si>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</si>
  <si>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</si>
  <si>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</si>
  <si>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</si>
  <si>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</si>
  <si>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</si>
  <si>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</si>
  <si>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</si>
  <si>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</si>
  <si>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</si>
  <si>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</si>
  <si>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</si>
  <si>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</si>
  <si>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</si>
  <si>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</si>
  <si>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</si>
  <si>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</si>
  <si>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</si>
  <si>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</si>
  <si>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</si>
  <si>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</si>
  <si>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</si>
  <si>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</si>
  <si>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</si>
  <si>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</si>
  <si>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</si>
  <si>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</si>
  <si>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</si>
  <si>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</si>
  <si>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</si>
  <si>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</si>
  <si>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</si>
  <si>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</si>
  <si>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</si>
  <si>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</si>
  <si>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</si>
  <si>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</si>
  <si>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</si>
  <si>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</si>
  <si>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</si>
  <si>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</si>
  <si>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</si>
  <si>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</si>
  <si>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</si>
  <si>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</si>
  <si>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</si>
  <si>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</si>
  <si>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</si>
  <si>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</si>
  <si>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</si>
  <si>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</si>
  <si>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</si>
  <si>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</si>
  <si>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</si>
  <si>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</si>
  <si>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</si>
  <si>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</si>
  <si>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</si>
  <si>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</si>
  <si>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</si>
  <si>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</si>
  <si>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</si>
  <si>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</si>
  <si>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</si>
  <si>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</si>
  <si>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</si>
  <si>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</si>
  <si>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</si>
  <si>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</si>
  <si>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</si>
  <si>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</si>
  <si>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</si>
  <si>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</si>
  <si>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</si>
  <si>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</si>
  <si>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</si>
  <si>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</si>
  <si>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</si>
  <si>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</si>
  <si>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</si>
  <si>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</si>
  <si>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</si>
  <si>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</si>
  <si>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</si>
  <si>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</si>
  <si>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</si>
  <si>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</si>
  <si>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</si>
  <si>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</si>
  <si>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</si>
  <si>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</si>
  <si>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</si>
  <si>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</si>
  <si>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</si>
  <si>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</si>
  <si>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</si>
  <si>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</si>
  <si>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</si>
  <si>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</si>
  <si>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</si>
  <si>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</si>
  <si>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</si>
  <si>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</si>
  <si>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</si>
  <si>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</si>
  <si>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</si>
  <si>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</si>
  <si>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</si>
  <si>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</si>
  <si>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</si>
  <si>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</si>
  <si>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</si>
  <si>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</si>
  <si>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</si>
  <si>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</si>
  <si>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</si>
  <si>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</si>
  <si>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</si>
  <si>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</si>
  <si>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</si>
  <si>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</si>
  <si>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</si>
  <si>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</si>
  <si>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</si>
  <si>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</si>
  <si>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</si>
  <si>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</si>
  <si>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</si>
  <si>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</si>
  <si>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</si>
  <si>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</si>
  <si>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</si>
  <si>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</si>
  <si>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</si>
  <si>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</si>
  <si>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</si>
  <si>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</si>
  <si>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</si>
  <si>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</si>
  <si>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</si>
  <si>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</si>
  <si>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</si>
  <si>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</si>
  <si>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</si>
  <si>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</si>
  <si>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</si>
  <si>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</si>
  <si>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</si>
  <si>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</si>
  <si>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</si>
  <si>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</si>
  <si>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</si>
  <si>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</si>
  <si>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</si>
  <si>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</si>
  <si>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</si>
  <si>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</si>
  <si>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</si>
  <si>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</si>
  <si>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</si>
  <si>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</si>
  <si>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</si>
  <si>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</si>
  <si>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</si>
  <si>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</si>
  <si>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</si>
  <si>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</si>
  <si>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</si>
  <si>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</si>
  <si>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</si>
  <si>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</si>
  <si>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</si>
  <si>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</si>
  <si>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</si>
  <si>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</si>
  <si>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</si>
  <si>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</si>
  <si>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</si>
  <si>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</si>
  <si>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</si>
  <si>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</si>
  <si>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</si>
  <si>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</si>
  <si>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</si>
  <si>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</si>
  <si>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</si>
  <si>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</si>
  <si>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</si>
  <si>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</si>
  <si>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</si>
  <si>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</si>
  <si>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</si>
  <si>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</si>
  <si>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</si>
  <si>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</si>
  <si>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</si>
  <si>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</si>
  <si>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</si>
  <si>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</si>
  <si>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</si>
  <si>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</si>
  <si>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</si>
  <si>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</si>
  <si>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</si>
  <si>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</si>
  <si>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</si>
  <si>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</si>
  <si>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</si>
  <si>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</si>
  <si>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</si>
  <si>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</si>
  <si>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</si>
  <si>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</si>
  <si>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</si>
  <si>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</si>
  <si>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</si>
  <si>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</si>
  <si>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</si>
  <si>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</si>
  <si>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</si>
  <si>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</si>
  <si>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</si>
  <si>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</si>
  <si>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</si>
  <si>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</si>
  <si>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</si>
  <si>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</si>
  <si>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</si>
  <si>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</si>
  <si>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</si>
  <si>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</si>
  <si>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</si>
  <si>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</si>
  <si>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</si>
  <si>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</si>
  <si>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</si>
  <si>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</si>
  <si>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</si>
  <si>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</si>
  <si>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</si>
  <si>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</si>
  <si>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</si>
  <si>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</si>
  <si>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</si>
  <si>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</si>
  <si>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</si>
  <si>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</si>
  <si>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</si>
  <si>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</si>
  <si>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</si>
  <si>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</si>
  <si>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</si>
  <si>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</si>
  <si>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</si>
  <si>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</si>
  <si>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</si>
  <si>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</si>
  <si>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</si>
  <si>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</si>
  <si>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</si>
  <si>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</si>
  <si>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</si>
  <si>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</si>
  <si>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</si>
  <si>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</si>
  <si>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</si>
  <si>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</si>
  <si>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</si>
  <si>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</si>
  <si>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</si>
  <si>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</si>
  <si>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</si>
  <si>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</si>
  <si>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</si>
  <si>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</si>
  <si>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</si>
  <si>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</si>
  <si>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</si>
  <si>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</si>
  <si>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</si>
  <si>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</si>
  <si>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</si>
  <si>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</si>
  <si>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</si>
  <si>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</si>
  <si>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</si>
  <si>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</si>
  <si>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</si>
  <si>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</si>
  <si>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</si>
  <si>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</si>
  <si>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</si>
  <si>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</si>
  <si>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</si>
  <si>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</si>
  <si>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</si>
  <si>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</si>
  <si>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</si>
  <si>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</si>
  <si>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</si>
  <si>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</si>
  <si>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</si>
  <si>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</si>
  <si>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</si>
  <si>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</si>
  <si>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</si>
  <si>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</si>
  <si>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</si>
  <si>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</si>
  <si>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</si>
  <si>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</si>
  <si>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</si>
  <si>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</si>
  <si>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</si>
  <si>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</si>
  <si>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</si>
  <si>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</si>
  <si>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</si>
  <si>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</si>
  <si>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</si>
  <si>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</si>
  <si>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</si>
  <si>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</si>
  <si>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</si>
  <si>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</si>
  <si>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</si>
  <si>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</si>
  <si>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</si>
  <si>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</si>
  <si>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</si>
  <si>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</si>
  <si>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</si>
  <si>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</si>
  <si>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</si>
  <si>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</si>
  <si>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</si>
  <si>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</si>
  <si>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</si>
  <si>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</si>
  <si>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</si>
  <si>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</si>
  <si>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</si>
  <si>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</si>
  <si>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</si>
  <si>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</si>
  <si>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</si>
  <si>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</si>
  <si>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</si>
  <si>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</si>
  <si>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</si>
  <si>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</si>
  <si>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</si>
  <si>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</si>
  <si>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</si>
  <si>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</si>
  <si>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</si>
  <si>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</si>
  <si>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</si>
  <si>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</si>
  <si>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</si>
  <si>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</si>
  <si>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</si>
  <si>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</si>
  <si>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</si>
  <si>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</si>
  <si>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</si>
  <si>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</si>
  <si>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</si>
  <si>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</si>
  <si>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</si>
  <si>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</si>
  <si>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</si>
  <si>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</si>
  <si>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</si>
  <si>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</si>
  <si>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</si>
  <si>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</si>
  <si>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</si>
  <si>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</si>
  <si>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</si>
  <si>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</si>
  <si>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</si>
  <si>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</si>
  <si>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</si>
  <si>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</si>
  <si>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</si>
  <si>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</si>
  <si>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</si>
  <si>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</si>
  <si>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</si>
  <si>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</si>
  <si>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</si>
  <si>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</si>
  <si>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</si>
  <si>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</si>
  <si>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</si>
  <si>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</si>
  <si>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</si>
  <si>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</si>
  <si>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</si>
  <si>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</si>
  <si>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</si>
  <si>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</si>
  <si>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</si>
  <si>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</si>
  <si>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</si>
  <si>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</si>
  <si>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</si>
  <si>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</si>
  <si>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</si>
  <si>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</si>
  <si>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</si>
  <si>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</si>
  <si>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</si>
  <si>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</si>
  <si>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</si>
  <si>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</si>
  <si>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</si>
  <si>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</si>
  <si>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</si>
  <si>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</si>
  <si>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</si>
  <si>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</si>
  <si>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</si>
  <si>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</si>
  <si>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</si>
  <si>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</si>
  <si>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</si>
  <si>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</si>
  <si>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</si>
  <si>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</si>
  <si>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</si>
  <si>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</si>
  <si>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</si>
  <si>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</si>
  <si>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</si>
  <si>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</si>
  <si>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</si>
  <si>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</si>
  <si>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</si>
  <si>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</si>
  <si>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</si>
  <si>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</si>
  <si>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</si>
  <si>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</si>
  <si>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</si>
  <si>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</si>
  <si>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</si>
  <si>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</si>
  <si>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</si>
  <si>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</si>
  <si>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</si>
  <si>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</si>
  <si>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</si>
  <si>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</si>
  <si>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</si>
  <si>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</si>
  <si>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</si>
  <si>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</si>
  <si>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</si>
  <si>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</si>
  <si>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</si>
  <si>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</si>
  <si>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</si>
  <si>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</si>
  <si>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</si>
  <si>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</si>
  <si>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</si>
  <si>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</si>
  <si>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</si>
  <si>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</si>
  <si>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</si>
  <si>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</si>
  <si>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</si>
  <si>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</si>
  <si>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</si>
  <si>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</si>
  <si>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</si>
  <si>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</si>
  <si>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</si>
  <si>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</si>
  <si>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</si>
  <si>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</si>
  <si>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</si>
  <si>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</si>
  <si>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</si>
  <si>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</si>
  <si>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</si>
  <si>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</si>
  <si>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</si>
  <si>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</si>
  <si>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</si>
  <si>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</si>
  <si>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</si>
  <si>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</si>
  <si>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</si>
  <si>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</si>
  <si>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</si>
  <si>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</si>
  <si>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</si>
  <si>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</si>
  <si>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</si>
  <si>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</si>
  <si>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</si>
  <si>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</si>
  <si>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</si>
  <si>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</si>
  <si>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</si>
  <si>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</si>
  <si>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</si>
  <si>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</si>
  <si>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</si>
  <si>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</si>
  <si>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</si>
  <si>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</si>
  <si>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</si>
  <si>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</si>
  <si>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</si>
  <si>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</si>
  <si>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</si>
  <si>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</si>
  <si>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</si>
  <si>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</si>
  <si>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</si>
  <si>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</si>
  <si>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</si>
  <si>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</si>
  <si>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</si>
  <si>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</si>
  <si>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</si>
  <si>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</si>
  <si>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</si>
  <si>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</si>
  <si>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</si>
  <si>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</si>
  <si>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</si>
  <si>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</si>
  <si>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</si>
  <si>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</si>
  <si>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</si>
  <si>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</si>
  <si>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</si>
  <si>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</si>
  <si>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</si>
  <si>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</si>
  <si>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</si>
  <si>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</si>
  <si>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</si>
  <si>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</si>
  <si>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</si>
  <si>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</si>
  <si>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</si>
  <si>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</si>
  <si>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</si>
  <si>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</si>
  <si>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</si>
  <si>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</si>
  <si>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</si>
  <si>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</si>
  <si>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</si>
  <si>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</si>
  <si>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</si>
  <si>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</si>
  <si>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</si>
  <si>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</si>
  <si>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</si>
  <si>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</si>
  <si>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</si>
  <si>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</si>
  <si>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</si>
  <si>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</si>
  <si>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</si>
  <si>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</si>
  <si>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</si>
  <si>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</si>
  <si>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</si>
  <si>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</si>
  <si>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</si>
  <si>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</si>
  <si>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</si>
  <si>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</si>
  <si>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</si>
  <si>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</si>
  <si>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</si>
  <si>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</si>
  <si>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</si>
  <si>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</si>
  <si>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</si>
  <si>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</si>
  <si>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</si>
  <si>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</si>
  <si>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</si>
  <si>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</si>
  <si>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</si>
  <si>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</si>
  <si>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</si>
  <si>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</si>
  <si>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</si>
  <si>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</si>
  <si>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</si>
  <si>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</si>
  <si>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</si>
  <si>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</si>
  <si>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</si>
  <si>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</si>
  <si>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</si>
  <si>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</si>
  <si>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</si>
  <si>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</si>
  <si>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</si>
  <si>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</si>
  <si>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</si>
  <si>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</si>
  <si>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</si>
  <si>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</si>
  <si>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</si>
  <si>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</si>
  <si>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</si>
  <si>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</si>
  <si>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</si>
  <si>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</si>
  <si>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</si>
  <si>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</si>
  <si>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</si>
  <si>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</si>
  <si>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</si>
  <si>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</si>
  <si>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</si>
  <si>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</si>
  <si>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</si>
  <si>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</si>
  <si>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</si>
  <si>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</si>
  <si>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</si>
  <si>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</si>
  <si>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</si>
  <si>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</si>
  <si>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</si>
  <si>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</si>
  <si>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</si>
  <si>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</si>
  <si>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</si>
  <si>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</si>
  <si>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</si>
  <si>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</si>
  <si>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</si>
  <si>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</si>
  <si>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</si>
  <si>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</si>
  <si>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</si>
  <si>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</si>
  <si>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</si>
  <si>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</si>
  <si>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</si>
  <si>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</si>
  <si>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</si>
  <si>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</si>
  <si>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</si>
  <si>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</si>
  <si>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</si>
  <si>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</si>
  <si>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</si>
  <si>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</si>
  <si>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</si>
  <si>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</si>
  <si>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</si>
  <si>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</si>
  <si>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</si>
  <si>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</si>
  <si>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</si>
  <si>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</si>
  <si>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</si>
  <si>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</si>
  <si>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</si>
  <si>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</si>
  <si>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</si>
  <si>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</si>
  <si>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</si>
  <si>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</si>
  <si>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</si>
  <si>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</si>
  <si>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</si>
  <si>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</si>
  <si>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</si>
  <si>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</si>
  <si>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</si>
  <si>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</si>
  <si>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</si>
  <si>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</si>
  <si>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</si>
  <si>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</si>
  <si>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</si>
  <si>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</si>
  <si>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</si>
  <si>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</si>
  <si>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</si>
  <si>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</si>
  <si>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</si>
  <si>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</si>
  <si>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</si>
  <si>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</si>
  <si>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</si>
  <si>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</si>
  <si>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</si>
  <si>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</si>
  <si>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</si>
  <si>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</si>
  <si>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</si>
  <si>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</si>
  <si>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</si>
  <si>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</si>
  <si>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</si>
  <si>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</si>
  <si>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</si>
  <si>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</si>
  <si>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</si>
  <si>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</si>
  <si>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</si>
  <si>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</si>
  <si>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</si>
  <si>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</si>
  <si>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</si>
  <si>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</si>
  <si>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</si>
  <si>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</si>
  <si>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</si>
  <si>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</si>
  <si>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</si>
  <si>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</si>
  <si>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</si>
  <si>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</si>
  <si>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</si>
  <si>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</si>
  <si>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</si>
  <si>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</si>
  <si>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</si>
  <si>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</si>
  <si>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</si>
  <si>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</si>
  <si>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</si>
  <si>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</si>
  <si>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</si>
  <si>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</si>
  <si>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</si>
  <si>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</si>
  <si>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</si>
  <si>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</si>
  <si>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</si>
  <si>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</si>
  <si>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</si>
  <si>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</si>
  <si>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</si>
  <si>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</si>
  <si>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</si>
  <si>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</si>
  <si>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</si>
  <si>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</si>
  <si>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</si>
  <si>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</si>
  <si>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</si>
  <si>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</si>
  <si>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</si>
  <si>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</si>
  <si>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</si>
  <si>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</si>
  <si>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</si>
  <si>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</si>
  <si>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</si>
  <si>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</si>
  <si>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</si>
  <si>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</si>
  <si>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</si>
  <si>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</si>
  <si>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</si>
  <si>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</si>
  <si>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</si>
  <si>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</si>
  <si>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</si>
  <si>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</si>
  <si>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</si>
  <si>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</si>
  <si>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</si>
  <si>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</si>
  <si>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</si>
  <si>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</si>
  <si>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</si>
  <si>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</si>
  <si>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</si>
  <si>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</si>
  <si>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</si>
  <si>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</si>
  <si>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</si>
  <si>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</si>
  <si>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</si>
  <si>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</si>
  <si>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</si>
  <si>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</si>
  <si>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</si>
  <si>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</si>
  <si>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</si>
  <si>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</si>
  <si>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</si>
  <si>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</si>
  <si>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</si>
  <si>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</si>
  <si>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</si>
  <si>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</si>
  <si>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</si>
  <si>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</si>
  <si>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</si>
  <si>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</si>
  <si>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</si>
  <si>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</si>
  <si>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</si>
  <si>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</si>
  <si>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</si>
  <si>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</si>
  <si>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</si>
  <si>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</si>
  <si>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</si>
  <si>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</si>
  <si>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</si>
  <si>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</si>
  <si>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</si>
  <si>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</si>
  <si>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</si>
  <si>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</si>
  <si>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</si>
  <si>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</si>
  <si>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</si>
  <si>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</si>
  <si>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</si>
  <si>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</si>
  <si>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</si>
  <si>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</si>
  <si>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</si>
  <si>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</si>
  <si>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</si>
  <si>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</si>
  <si>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</si>
  <si>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</si>
  <si>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</si>
  <si>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</si>
  <si>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</si>
  <si>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</si>
  <si>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</si>
  <si>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</si>
  <si>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</si>
  <si>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</si>
  <si>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</si>
  <si>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</si>
  <si>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</si>
  <si>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</si>
  <si>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</si>
  <si>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</si>
  <si>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</si>
  <si>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</si>
  <si>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</si>
  <si>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</si>
  <si>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</si>
  <si>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</si>
  <si>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</si>
  <si>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</si>
  <si>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</si>
  <si>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</si>
  <si>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</si>
  <si>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</si>
  <si>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</si>
  <si>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</si>
  <si>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</si>
  <si>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</si>
  <si>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</si>
  <si>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</si>
  <si>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</si>
  <si>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</si>
  <si>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</si>
  <si>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</si>
  <si>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</si>
  <si>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</si>
  <si>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</si>
  <si>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</si>
  <si>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</si>
  <si>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</si>
  <si>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</si>
  <si>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</si>
  <si>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</si>
  <si>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</si>
  <si>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</si>
  <si>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</si>
  <si>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</si>
  <si>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</si>
  <si>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</si>
  <si>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</si>
  <si>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</si>
  <si>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</si>
  <si>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</si>
  <si>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</si>
  <si>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</si>
  <si>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</si>
  <si>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</si>
  <si>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</si>
  <si>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</si>
  <si>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</si>
  <si>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</si>
  <si>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</si>
  <si>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</si>
  <si>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</si>
  <si>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</si>
  <si>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</si>
  <si>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</si>
  <si>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</si>
  <si>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</si>
  <si>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</si>
  <si>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</si>
  <si>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</si>
  <si>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</si>
  <si>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</si>
  <si>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</si>
  <si>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</si>
  <si>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</si>
  <si>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</si>
  <si>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</si>
  <si>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</si>
  <si>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</si>
  <si>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</si>
  <si>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</si>
  <si>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</si>
  <si>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</si>
  <si>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</si>
  <si>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</si>
  <si>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</si>
  <si>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</si>
  <si>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</si>
  <si>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</si>
  <si>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</si>
  <si>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</si>
  <si>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</si>
  <si>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</si>
  <si>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</si>
  <si>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</si>
  <si>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</si>
  <si>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</si>
  <si>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</si>
  <si>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</si>
  <si>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</si>
  <si>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</si>
  <si>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</si>
  <si>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</si>
  <si>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</si>
  <si>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</si>
  <si>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</si>
  <si>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</si>
  <si>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</si>
  <si>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</si>
  <si>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</si>
  <si>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</si>
  <si>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</si>
  <si>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</si>
  <si>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</si>
  <si>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</si>
  <si>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</si>
  <si>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</si>
  <si>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</si>
  <si>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</si>
  <si>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</si>
  <si>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</si>
  <si>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</si>
  <si>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</si>
  <si>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</si>
  <si>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</si>
  <si>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</si>
  <si>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</si>
  <si>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</si>
  <si>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</si>
  <si>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</si>
  <si>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</si>
  <si>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</si>
  <si>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</si>
  <si>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</si>
  <si>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</si>
  <si>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</si>
  <si>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</si>
  <si>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</si>
  <si>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</si>
  <si>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</si>
  <si>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</si>
  <si>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</si>
  <si>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</si>
  <si>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</si>
  <si>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</si>
  <si>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</si>
  <si>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</si>
  <si>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</si>
  <si>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</si>
  <si>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</si>
  <si>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</si>
  <si>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</si>
  <si>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</si>
  <si>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</si>
  <si>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</si>
  <si>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</si>
  <si>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</si>
  <si>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</si>
  <si>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</si>
  <si>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</si>
  <si>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</si>
  <si>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</si>
  <si>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</si>
  <si>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</si>
  <si>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</si>
  <si>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</si>
  <si>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</si>
  <si>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</si>
  <si>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</si>
  <si>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</si>
  <si>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</si>
  <si>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</si>
  <si>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</si>
  <si>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</si>
  <si>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</si>
  <si>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</si>
  <si>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</si>
  <si>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</si>
  <si>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</si>
  <si>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</si>
  <si>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</si>
  <si>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</si>
  <si>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</si>
  <si>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</si>
  <si>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</si>
  <si>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</si>
  <si>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</si>
  <si>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</si>
  <si>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</si>
  <si>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</si>
  <si>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</si>
  <si>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</si>
  <si>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</si>
  <si>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</si>
  <si>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</si>
  <si>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</si>
  <si>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</si>
  <si>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</si>
  <si>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</si>
  <si>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</si>
  <si>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</si>
  <si>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</si>
  <si>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</si>
  <si>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</si>
  <si>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</si>
  <si>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</si>
  <si>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</si>
  <si>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</si>
  <si>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</si>
  <si>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</si>
  <si>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</si>
  <si>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</si>
  <si>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</si>
  <si>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</si>
  <si>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</si>
  <si>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</si>
  <si>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</si>
  <si>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</si>
  <si>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</si>
  <si>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</si>
  <si>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</si>
  <si>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</si>
  <si>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</si>
  <si>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</si>
  <si>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</si>
  <si>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</si>
  <si>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</si>
  <si>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</si>
  <si>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</si>
  <si>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</si>
  <si>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</si>
  <si>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</si>
  <si>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</si>
  <si>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</si>
  <si>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</si>
  <si>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</si>
  <si>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</si>
  <si>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</si>
  <si>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</si>
  <si>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</si>
  <si>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</si>
  <si>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</si>
  <si>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</si>
  <si>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</si>
  <si>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</si>
  <si>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</si>
  <si>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</si>
  <si>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</si>
  <si>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</si>
  <si>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</si>
  <si>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</si>
  <si>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</si>
  <si>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</si>
  <si>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</si>
  <si>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</si>
  <si>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</si>
  <si>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</si>
  <si>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</si>
  <si>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</si>
  <si>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</si>
  <si>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</si>
  <si>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</si>
  <si>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</si>
  <si>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</si>
  <si>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</si>
  <si>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</si>
  <si>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</si>
  <si>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</si>
  <si>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</si>
  <si>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</si>
  <si>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</si>
  <si>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</si>
  <si>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</si>
  <si>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</si>
  <si>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</si>
  <si>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</si>
  <si>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</si>
  <si>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</si>
  <si>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</si>
  <si>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</si>
  <si>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</si>
  <si>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</si>
  <si>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</si>
  <si>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</si>
  <si>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</si>
  <si>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</si>
  <si>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</si>
  <si>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</si>
  <si>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</si>
  <si>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</si>
  <si>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</si>
  <si>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</si>
  <si>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</si>
  <si>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</si>
  <si>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</si>
  <si>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</si>
  <si>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</si>
  <si>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</si>
  <si>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</si>
  <si>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</si>
  <si>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</si>
  <si>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</si>
  <si>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</si>
  <si>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</si>
  <si>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</si>
  <si>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</si>
  <si>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</si>
  <si>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</si>
  <si>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</si>
  <si>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</si>
  <si>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</si>
  <si>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</si>
  <si>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</si>
  <si>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</si>
  <si>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</si>
  <si>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</si>
  <si>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</si>
  <si>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</si>
  <si>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</si>
  <si>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</si>
  <si>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</si>
  <si>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</si>
  <si>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</si>
  <si>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</si>
  <si>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</si>
  <si>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</si>
  <si>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</si>
  <si>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</si>
  <si>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</si>
  <si>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</si>
  <si>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</si>
  <si>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</si>
  <si>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</si>
  <si>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</si>
  <si>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</si>
  <si>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</si>
  <si>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</si>
  <si>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</si>
  <si>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</si>
  <si>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</si>
  <si>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</si>
  <si>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</si>
  <si>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</si>
  <si>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</si>
  <si>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</si>
  <si>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</si>
  <si>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</si>
  <si>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</si>
  <si>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</si>
  <si>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</si>
  <si>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</si>
  <si>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</si>
  <si>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</si>
  <si>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</si>
  <si>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</si>
  <si>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</si>
  <si>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</si>
  <si>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</si>
  <si>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</si>
  <si>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</si>
  <si>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</si>
  <si>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</si>
  <si>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</si>
  <si>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</si>
  <si>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</si>
  <si>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</si>
  <si>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</si>
  <si>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</si>
  <si>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</si>
  <si>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</si>
  <si>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</si>
  <si>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</si>
  <si>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</si>
  <si>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</si>
  <si>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</si>
  <si>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</si>
  <si>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</si>
  <si>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</si>
  <si>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</si>
  <si>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</si>
  <si>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</si>
  <si>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</si>
  <si>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</si>
  <si>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</si>
  <si>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</si>
  <si>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</si>
  <si>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</si>
  <si>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</si>
  <si>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</si>
  <si>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</si>
  <si>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</si>
  <si>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</si>
  <si>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</si>
  <si>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</si>
  <si>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</si>
  <si>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</si>
  <si>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</si>
  <si>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</si>
  <si>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</si>
  <si>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</si>
  <si>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</si>
  <si>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</si>
  <si>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</si>
  <si>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</si>
  <si>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</si>
  <si>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</si>
  <si>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</si>
  <si>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</si>
  <si>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</si>
  <si>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</si>
  <si>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</si>
  <si>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</si>
  <si>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</si>
  <si>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</si>
  <si>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</si>
  <si>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</si>
  <si>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</si>
  <si>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</si>
  <si>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</si>
  <si>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</si>
  <si>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</si>
  <si>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</si>
  <si>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</si>
  <si>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</si>
  <si>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</si>
  <si>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</si>
  <si>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</si>
  <si>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</si>
  <si>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</si>
  <si>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</si>
  <si>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</si>
  <si>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</si>
  <si>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</si>
  <si>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</si>
  <si>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</si>
  <si>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</si>
  <si>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</si>
  <si>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</si>
  <si>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</si>
  <si>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</si>
  <si>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</si>
  <si>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</si>
  <si>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</si>
  <si>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</si>
  <si>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</si>
  <si>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</si>
  <si>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</si>
  <si>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</si>
  <si>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</si>
  <si>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</si>
  <si>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</si>
  <si>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</si>
  <si>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</si>
  <si>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</si>
  <si>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</si>
  <si>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</si>
  <si>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</si>
  <si>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</si>
  <si>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</si>
  <si>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</si>
  <si>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</si>
  <si>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</si>
  <si>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</si>
  <si>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</si>
  <si>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</si>
  <si>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</si>
  <si>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</si>
  <si>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</si>
  <si>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</si>
  <si>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</si>
  <si>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</si>
  <si>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</si>
  <si>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</si>
  <si>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</si>
  <si>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</si>
  <si>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</si>
  <si>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</si>
  <si>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</si>
  <si>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</si>
  <si>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</si>
  <si>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</si>
  <si>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</si>
  <si>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</si>
  <si>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</si>
  <si>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</si>
  <si>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</si>
  <si>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</si>
  <si>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</si>
  <si>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</si>
  <si>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</si>
  <si>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</si>
  <si>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</si>
  <si>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</si>
  <si>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</si>
  <si>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</si>
  <si>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</si>
  <si>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</si>
  <si>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</si>
  <si>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</si>
  <si>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</si>
  <si>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</si>
  <si>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</si>
  <si>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</si>
  <si>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</si>
  <si>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</si>
  <si>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</si>
  <si>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</si>
  <si>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</si>
  <si>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</si>
  <si>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</si>
  <si>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</si>
  <si>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</si>
  <si>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</si>
  <si>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</si>
  <si>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</si>
  <si>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</si>
  <si>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</si>
  <si>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</si>
  <si>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</si>
  <si>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</si>
  <si>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</si>
  <si>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</si>
  <si>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</si>
  <si>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</si>
  <si>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</si>
  <si>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</si>
  <si>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</si>
  <si>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</si>
  <si>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</si>
  <si>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</si>
  <si>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</si>
  <si>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</si>
  <si>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</si>
  <si>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</si>
  <si>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</si>
  <si>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</si>
  <si>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</si>
  <si>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</si>
  <si>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</si>
  <si>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</si>
  <si>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</si>
  <si>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</si>
  <si>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</si>
  <si>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</si>
  <si>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</si>
  <si>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</si>
  <si>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</si>
  <si>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</si>
  <si>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</si>
  <si>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</si>
  <si>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</si>
  <si>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</si>
  <si>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</si>
  <si>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</si>
  <si>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</si>
  <si>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</si>
  <si>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</si>
  <si>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</si>
  <si>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</si>
  <si>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</si>
  <si>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</si>
  <si>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</si>
  <si>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</si>
  <si>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</si>
  <si>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</si>
  <si>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</si>
  <si>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</si>
  <si>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</si>
  <si>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</si>
  <si>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</si>
  <si>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</si>
  <si>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</si>
  <si>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</si>
  <si>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</si>
  <si>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</si>
  <si>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</si>
  <si>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</si>
  <si>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</si>
  <si>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</si>
  <si>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</si>
  <si>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</si>
  <si>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</si>
  <si>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</si>
  <si>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</si>
  <si>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</si>
  <si>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</si>
  <si>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</si>
  <si>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</si>
  <si>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</si>
  <si>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</si>
  <si>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</si>
  <si>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</si>
  <si>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</si>
  <si>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</si>
  <si>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</si>
  <si>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</si>
  <si>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</si>
  <si>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</si>
  <si>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</si>
  <si>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</si>
  <si>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</si>
  <si>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</si>
  <si>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</si>
  <si>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</si>
  <si>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</si>
  <si>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</si>
  <si>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</si>
  <si>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</si>
  <si>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</si>
  <si>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</si>
  <si>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</si>
  <si>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</si>
  <si>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</si>
  <si>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</si>
  <si>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</si>
  <si>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</si>
  <si>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</si>
  <si>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</si>
  <si>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</si>
  <si>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</si>
  <si>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</si>
  <si>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</si>
  <si>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</si>
  <si>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</si>
  <si>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</si>
  <si>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</si>
  <si>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</si>
  <si>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</si>
  <si>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</si>
  <si>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</si>
  <si>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</si>
  <si>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</si>
  <si>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</si>
  <si>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</si>
  <si>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</si>
  <si>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</si>
  <si>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</si>
  <si>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</si>
  <si>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</si>
  <si>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</si>
  <si>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</si>
  <si>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</si>
  <si>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</si>
  <si>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</si>
  <si>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</si>
  <si>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</si>
  <si>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</si>
  <si>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</si>
  <si>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</si>
  <si>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</si>
  <si>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</si>
  <si>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</si>
  <si>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</si>
  <si>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</si>
  <si>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</si>
  <si>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</si>
  <si>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</si>
  <si>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</si>
  <si>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</si>
  <si>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</si>
  <si>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</si>
  <si>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</si>
  <si>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</si>
  <si>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</si>
  <si>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</si>
  <si>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</si>
  <si>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</si>
  <si>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</si>
  <si>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</si>
  <si>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</si>
  <si>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</si>
  <si>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</si>
  <si>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</si>
  <si>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</si>
  <si>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</si>
  <si>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</si>
  <si>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</si>
  <si>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</si>
  <si>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</si>
  <si>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</si>
  <si>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</si>
  <si>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</si>
  <si>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</si>
  <si>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</si>
  <si>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</si>
  <si>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</si>
  <si>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</si>
  <si>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</si>
  <si>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</si>
  <si>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</si>
  <si>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</si>
  <si>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</si>
  <si>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</si>
  <si>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</si>
  <si>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</si>
  <si>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</si>
  <si>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</si>
  <si>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</si>
  <si>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</si>
  <si>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</si>
  <si>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</si>
  <si>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</si>
  <si>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</si>
  <si>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</si>
  <si>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</si>
  <si>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</si>
  <si>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</si>
  <si>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</si>
  <si>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</si>
  <si>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</si>
  <si>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</si>
  <si>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</si>
  <si>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</si>
  <si>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</si>
  <si>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</si>
  <si>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</si>
  <si>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</si>
  <si>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</si>
  <si>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</si>
  <si>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</si>
  <si>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</si>
  <si>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</si>
  <si>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</si>
  <si>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</si>
  <si>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</si>
  <si>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</si>
  <si>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</si>
  <si>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</si>
  <si>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</si>
  <si>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</si>
  <si>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</si>
  <si>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</si>
  <si>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</si>
  <si>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</si>
  <si>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</si>
  <si>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</si>
  <si>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</si>
  <si>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</si>
  <si>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</si>
  <si>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</si>
  <si>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</si>
  <si>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</si>
  <si>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</si>
  <si>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</si>
  <si>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</si>
  <si>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</si>
  <si>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</si>
  <si>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</si>
  <si>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</si>
  <si>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</si>
  <si>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</si>
  <si>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</si>
  <si>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</si>
  <si>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</si>
  <si>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</si>
  <si>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</si>
  <si>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</si>
  <si>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</si>
  <si>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</si>
  <si>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</si>
  <si>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</si>
  <si>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</si>
  <si>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</si>
  <si>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</si>
  <si>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</si>
  <si>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</si>
  <si>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</si>
  <si>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</si>
  <si>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</si>
  <si>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</si>
  <si>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</si>
  <si>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</si>
  <si>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</si>
  <si>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</si>
  <si>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</si>
  <si>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</si>
  <si>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</si>
  <si>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</si>
  <si>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</si>
  <si>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</si>
  <si>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</si>
  <si>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</si>
  <si>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</si>
  <si>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</si>
  <si>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</si>
  <si>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</si>
  <si>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</si>
  <si>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</si>
  <si>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</si>
  <si>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</si>
  <si>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</si>
  <si>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</si>
  <si>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</si>
  <si>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</si>
  <si>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</si>
  <si>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</si>
  <si>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</si>
  <si>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</si>
  <si>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</si>
  <si>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</si>
  <si>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</si>
  <si>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</si>
  <si>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</si>
  <si>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</si>
  <si>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</si>
  <si>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</si>
  <si>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</si>
  <si>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</si>
  <si>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</si>
  <si>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</si>
  <si>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</si>
  <si>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</si>
  <si>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</si>
  <si>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</si>
  <si>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</si>
  <si>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</si>
  <si>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</si>
  <si>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</si>
  <si>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</si>
  <si>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</si>
  <si>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</si>
  <si>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</si>
  <si>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</si>
  <si>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</si>
  <si>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</si>
  <si>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</si>
  <si>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</si>
  <si>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</si>
  <si>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</si>
  <si>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</si>
  <si>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</si>
  <si>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</si>
  <si>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</si>
  <si>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</si>
  <si>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</si>
  <si>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</si>
  <si>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</si>
  <si>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</si>
  <si>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</si>
  <si>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</si>
  <si>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</si>
  <si>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</si>
  <si>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</si>
  <si>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</si>
  <si>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</si>
  <si>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</si>
  <si>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</si>
  <si>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</si>
  <si>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</si>
  <si>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</si>
  <si>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</si>
  <si>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</si>
  <si>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</si>
  <si>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</si>
  <si>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</si>
  <si>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</si>
  <si>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</si>
  <si>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</si>
  <si>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</si>
  <si>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</si>
  <si>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</si>
  <si>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</si>
  <si>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</si>
  <si>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</si>
  <si>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</si>
  <si>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</si>
  <si>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</si>
  <si>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</si>
  <si>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</si>
  <si>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</si>
  <si>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</si>
  <si>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</si>
  <si>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</si>
  <si>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</si>
  <si>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</si>
  <si>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</si>
  <si>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</si>
  <si>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</si>
  <si>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</si>
  <si>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</si>
  <si>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</si>
  <si>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</si>
  <si>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</si>
  <si>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</si>
  <si>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</si>
  <si>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</si>
  <si>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</si>
  <si>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</si>
  <si>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</si>
  <si>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</si>
  <si>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</si>
  <si>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</si>
  <si>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</si>
  <si>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</si>
  <si>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</si>
  <si>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</si>
  <si>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</si>
  <si>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</si>
  <si>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</si>
  <si>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</si>
  <si>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</si>
  <si>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</si>
  <si>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</si>
  <si>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</si>
  <si>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</si>
  <si>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</si>
  <si>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</si>
  <si>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</si>
  <si>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</si>
  <si>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</si>
  <si>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</si>
  <si>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</si>
  <si>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</si>
  <si>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</si>
  <si>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</si>
  <si>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</si>
  <si>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</si>
  <si>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</si>
  <si>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</si>
  <si>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</si>
  <si>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</si>
  <si>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</si>
  <si>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</si>
  <si>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</si>
  <si>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</si>
  <si>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</si>
  <si>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</si>
  <si>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</si>
  <si>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</si>
  <si>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</si>
  <si>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</si>
  <si>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</si>
  <si>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</si>
  <si>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</si>
  <si>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</si>
  <si>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</si>
  <si>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</si>
  <si>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</si>
  <si>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</si>
  <si>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</si>
  <si>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</si>
  <si>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</si>
  <si>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</si>
  <si>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</si>
  <si>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</si>
  <si>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</si>
  <si>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</si>
  <si>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</si>
  <si>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</si>
  <si>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</si>
  <si>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</si>
  <si>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</si>
  <si>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</si>
  <si>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</si>
  <si>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</si>
  <si>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</si>
  <si>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</si>
  <si>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</si>
  <si>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</si>
  <si>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</si>
  <si>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</si>
  <si>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</si>
  <si>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</si>
  <si>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</si>
  <si>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</si>
  <si>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</si>
  <si>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</si>
  <si>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</si>
  <si>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</si>
  <si>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</si>
  <si>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</si>
  <si>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</si>
  <si>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</si>
  <si>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</si>
  <si>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</si>
  <si>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</si>
  <si>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</si>
  <si>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</si>
  <si>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</si>
  <si>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</si>
  <si>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</si>
  <si>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</si>
  <si>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</si>
  <si>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</si>
  <si>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</si>
  <si>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</si>
  <si>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</si>
  <si>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</si>
  <si>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</si>
  <si>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</si>
  <si>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</si>
  <si>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</si>
  <si>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</si>
  <si>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</si>
  <si>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</si>
  <si>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</si>
  <si>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</si>
  <si>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</si>
  <si>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</si>
  <si>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</si>
  <si>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</si>
  <si>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</si>
  <si>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</si>
  <si>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</si>
  <si>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</si>
  <si>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</si>
  <si>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</si>
  <si>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</si>
  <si>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</si>
  <si>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</si>
  <si>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</si>
  <si>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</si>
  <si>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</si>
  <si>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</si>
  <si>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</si>
  <si>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</si>
  <si>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</si>
  <si>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</si>
  <si>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</si>
  <si>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</si>
  <si>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</si>
  <si>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</si>
  <si>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</si>
  <si>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</si>
  <si>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</si>
  <si>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</si>
  <si>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</si>
  <si>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</si>
  <si>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</si>
  <si>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</si>
  <si>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</si>
  <si>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</si>
  <si>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</si>
  <si>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</si>
  <si>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</si>
  <si>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</si>
  <si>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</si>
  <si>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</si>
  <si>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</si>
  <si>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</si>
  <si>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</si>
  <si>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</si>
  <si>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</si>
  <si>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</si>
  <si>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</si>
  <si>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</si>
  <si>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</si>
  <si>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</si>
  <si>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</si>
  <si>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</si>
  <si>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</si>
  <si>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</si>
  <si>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</si>
  <si>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</si>
  <si>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</si>
  <si>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</si>
  <si>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</si>
  <si>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</si>
  <si>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</si>
  <si>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</si>
  <si>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</si>
  <si>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</si>
  <si>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</si>
  <si>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</si>
  <si>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</si>
  <si>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</si>
  <si>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</si>
  <si>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</si>
  <si>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</si>
  <si>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</si>
  <si>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</si>
  <si>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</si>
  <si>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</si>
  <si>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</si>
  <si>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</si>
  <si>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</si>
  <si>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</si>
  <si>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</si>
  <si>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</si>
  <si>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</si>
  <si>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</si>
  <si>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</si>
  <si>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</si>
  <si>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</si>
  <si>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</si>
  <si>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</si>
  <si>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</si>
  <si>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</si>
  <si>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</si>
  <si>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</si>
  <si>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</si>
  <si>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</si>
  <si>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</si>
  <si>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</si>
  <si>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</si>
  <si>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</si>
  <si>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</si>
  <si>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</si>
  <si>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</si>
  <si>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</si>
  <si>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</si>
  <si>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</si>
  <si>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</si>
  <si>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</si>
  <si>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</si>
  <si>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</si>
  <si>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</si>
  <si>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</si>
  <si>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</si>
  <si>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</si>
  <si>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</si>
  <si>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</si>
  <si>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</si>
  <si>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</si>
  <si>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</si>
  <si>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</si>
  <si>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</si>
  <si>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</si>
  <si>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</si>
  <si>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</si>
  <si>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</si>
  <si>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</si>
  <si>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</si>
  <si>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</si>
  <si>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</si>
  <si>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</si>
  <si>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</si>
  <si>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</si>
  <si>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</si>
  <si>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</si>
  <si>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</si>
  <si>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</si>
  <si>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</si>
  <si>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</si>
  <si>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</si>
  <si>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</si>
  <si>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</si>
  <si>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</si>
  <si>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</si>
  <si>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</si>
  <si>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</si>
  <si>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</si>
  <si>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</si>
  <si>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</si>
  <si>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</si>
  <si>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</si>
  <si>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</si>
  <si>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</si>
  <si>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</si>
  <si>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</si>
  <si>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</si>
  <si>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</si>
  <si>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</si>
  <si>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</si>
  <si>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</si>
  <si>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</si>
  <si>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</si>
  <si>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</si>
  <si>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</si>
  <si>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</si>
  <si>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</si>
  <si>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</si>
  <si>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</si>
  <si>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</si>
  <si>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</si>
  <si>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</si>
  <si>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</si>
  <si>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</si>
  <si>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</si>
  <si>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</si>
  <si>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</si>
  <si>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</si>
  <si>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</si>
  <si>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</si>
  <si>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</si>
  <si>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</si>
  <si>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</si>
  <si>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</si>
  <si>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</si>
  <si>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</si>
  <si>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</si>
  <si>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</si>
  <si>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</si>
  <si>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</si>
  <si>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</si>
  <si>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</si>
  <si>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</si>
  <si>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</si>
  <si>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</si>
  <si>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</si>
  <si>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</si>
  <si>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</si>
  <si>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</si>
  <si>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</si>
  <si>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</si>
  <si>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</si>
  <si>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</si>
  <si>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</si>
  <si>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</si>
  <si>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</si>
  <si>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</si>
  <si>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</si>
  <si>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</si>
  <si>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</si>
  <si>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</si>
  <si>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</si>
  <si>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</si>
  <si>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</si>
  <si>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</si>
  <si>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</si>
  <si>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</si>
  <si>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</si>
  <si>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</si>
  <si>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</si>
  <si>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</si>
  <si>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</si>
  <si>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</si>
  <si>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</si>
  <si>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</si>
  <si>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</si>
  <si>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</si>
  <si>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</si>
  <si>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</si>
  <si>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</si>
  <si>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</si>
  <si>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</si>
  <si>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</si>
  <si>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</si>
  <si>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</si>
  <si>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</si>
  <si>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</si>
  <si>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</si>
  <si>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</si>
  <si>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</si>
  <si>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</si>
  <si>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</si>
  <si>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</si>
  <si>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</si>
  <si>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</si>
  <si>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</si>
  <si>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</si>
  <si>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</si>
  <si>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</si>
  <si>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</si>
  <si>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</si>
  <si>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</si>
  <si>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</si>
  <si>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</si>
  <si>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</si>
  <si>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</si>
  <si>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</si>
  <si>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</si>
  <si>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</si>
  <si>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</si>
  <si>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</si>
  <si>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</si>
  <si>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</si>
  <si>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</si>
  <si>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</si>
  <si>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</si>
  <si>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</si>
  <si>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</si>
  <si>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</si>
  <si>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</si>
  <si>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</si>
  <si>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</si>
  <si>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</si>
  <si>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</si>
  <si>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</si>
  <si>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</si>
  <si>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</si>
  <si>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</si>
  <si>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</si>
  <si>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</si>
  <si>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</si>
  <si>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</si>
  <si>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</si>
  <si>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</si>
  <si>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</si>
  <si>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</si>
  <si>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</si>
  <si>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</si>
  <si>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</si>
  <si>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</si>
  <si>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</si>
  <si>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</si>
  <si>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</si>
  <si>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</si>
  <si>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</si>
  <si>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</si>
  <si>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</si>
  <si>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</si>
  <si>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</si>
  <si>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</si>
  <si>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</si>
  <si>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</si>
  <si>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</si>
  <si>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</si>
  <si>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</si>
  <si>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</si>
  <si>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</si>
  <si>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</si>
  <si>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</si>
  <si>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</si>
  <si>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</si>
  <si>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</si>
  <si>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</si>
  <si>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</si>
  <si>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</si>
  <si>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</si>
  <si>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</si>
  <si>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</si>
  <si>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</si>
  <si>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</si>
  <si>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</si>
  <si>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</si>
  <si>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</si>
  <si>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</si>
  <si>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</si>
  <si>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</si>
  <si>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</si>
  <si>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</si>
  <si>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</si>
  <si>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</si>
  <si>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</si>
  <si>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</si>
  <si>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</si>
  <si>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</si>
  <si>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</si>
  <si>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</si>
  <si>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</si>
  <si>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</si>
  <si>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</si>
  <si>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</si>
  <si>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</si>
  <si>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</si>
  <si>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</si>
  <si>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</si>
  <si>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</si>
  <si>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</si>
  <si>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</si>
  <si>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</si>
  <si>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</si>
  <si>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</si>
  <si>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</si>
  <si>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</si>
  <si>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</si>
  <si>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</si>
  <si>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</si>
  <si>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</si>
  <si>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</si>
  <si>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</si>
  <si>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</si>
  <si>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</si>
  <si>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</si>
  <si>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</si>
  <si>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</si>
  <si>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</si>
  <si>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</si>
  <si>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</si>
  <si>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</si>
  <si>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</si>
  <si>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</si>
  <si>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</si>
  <si>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</si>
  <si>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</si>
  <si>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</si>
  <si>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</si>
  <si>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</si>
  <si>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</si>
  <si>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</si>
  <si>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</si>
  <si>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</si>
  <si>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</si>
  <si>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</si>
  <si>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</si>
  <si>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</si>
  <si>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</si>
  <si>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</si>
  <si>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</si>
  <si>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</si>
  <si>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</si>
  <si>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</si>
  <si>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</si>
  <si>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</si>
  <si>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</si>
  <si>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</si>
  <si>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</si>
  <si>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</si>
  <si>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</si>
  <si>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</si>
  <si>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</si>
  <si>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</si>
  <si>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</si>
  <si>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</si>
  <si>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</si>
  <si>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</si>
  <si>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</si>
  <si>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</si>
  <si>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</si>
  <si>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</si>
  <si>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</si>
  <si>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</si>
  <si>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</si>
  <si>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</si>
  <si>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</si>
  <si>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</si>
  <si>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</si>
  <si>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</si>
  <si>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</si>
  <si>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</si>
  <si>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</si>
  <si>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</si>
  <si>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</si>
  <si>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</si>
  <si>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</si>
  <si>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</si>
  <si>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</si>
  <si>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</si>
  <si>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</si>
  <si>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</si>
  <si>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</si>
  <si>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</si>
  <si>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</si>
  <si>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</si>
  <si>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</si>
  <si>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</si>
  <si>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</si>
  <si>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</si>
  <si>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</si>
  <si>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</si>
  <si>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</si>
  <si>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</si>
  <si>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</si>
  <si>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</si>
  <si>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</si>
  <si>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</si>
  <si>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</si>
  <si>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</si>
  <si>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</si>
  <si>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</si>
  <si>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</si>
  <si>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</si>
  <si>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</si>
  <si>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</si>
  <si>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</si>
  <si>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</si>
  <si>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</si>
  <si>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</si>
  <si>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</si>
  <si>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</si>
  <si>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</si>
  <si>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</si>
  <si>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</si>
  <si>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</si>
  <si>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</si>
  <si>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</si>
  <si>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</si>
  <si>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</si>
  <si>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</si>
  <si>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</si>
  <si>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</si>
  <si>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</si>
  <si>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</si>
  <si>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</si>
  <si>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</si>
  <si>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</si>
  <si>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</si>
  <si>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</si>
  <si>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</si>
  <si>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</si>
  <si>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</si>
  <si>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</si>
  <si>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</si>
  <si>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</si>
  <si>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</si>
  <si>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</si>
  <si>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</si>
  <si>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</si>
  <si>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</si>
  <si>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</si>
  <si>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</si>
  <si>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</si>
  <si>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</si>
  <si>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</si>
  <si>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</si>
  <si>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</si>
  <si>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</si>
  <si>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</si>
  <si>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</si>
  <si>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</si>
  <si>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</si>
  <si>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</si>
  <si>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</si>
  <si>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</si>
  <si>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</si>
  <si>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</si>
  <si>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</si>
  <si>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</si>
  <si>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</si>
  <si>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</si>
  <si>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</si>
  <si>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</si>
  <si>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</si>
  <si>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</si>
  <si>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</si>
  <si>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</si>
  <si>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</si>
  <si>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</si>
  <si>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</si>
  <si>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</si>
  <si>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</si>
  <si>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</si>
  <si>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</si>
  <si>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</si>
  <si>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</si>
  <si>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</si>
  <si>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</si>
  <si>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</si>
  <si>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</si>
  <si>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</si>
  <si>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</si>
  <si>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</si>
  <si>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</si>
  <si>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</si>
  <si>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</si>
  <si>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</si>
  <si>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</si>
  <si>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</si>
  <si>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</si>
  <si>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</si>
  <si>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</si>
  <si>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</si>
  <si>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</si>
  <si>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</si>
  <si>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</si>
  <si>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</si>
  <si>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</si>
  <si>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</si>
  <si>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</si>
  <si>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</si>
  <si>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</si>
  <si>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</si>
  <si>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</si>
  <si>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</si>
  <si>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</si>
  <si>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</si>
  <si>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</si>
  <si>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</si>
  <si>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</si>
  <si>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</si>
  <si>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</si>
  <si>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</si>
  <si>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</si>
  <si>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</si>
  <si>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</si>
  <si>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</si>
  <si>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</si>
  <si>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</si>
  <si>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</si>
  <si>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</si>
  <si>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</si>
  <si>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</si>
  <si>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</si>
  <si>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</si>
  <si>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</si>
  <si>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</si>
  <si>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</si>
  <si>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</si>
  <si>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</si>
  <si>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</si>
  <si>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</si>
  <si>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</si>
  <si>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</si>
  <si>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</si>
  <si>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</si>
  <si>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</si>
  <si>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</si>
  <si>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</si>
  <si>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</si>
  <si>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</si>
  <si>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</si>
  <si>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</si>
  <si>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</si>
  <si>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</si>
  <si>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</si>
  <si>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</si>
  <si>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</si>
  <si>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</si>
  <si>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</si>
  <si>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</si>
  <si>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</si>
  <si>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</si>
  <si>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</si>
  <si>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</si>
  <si>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</si>
  <si>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</si>
  <si>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</si>
  <si>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</si>
  <si>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</si>
  <si>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</si>
  <si>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</si>
  <si>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</si>
  <si>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</si>
  <si>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</si>
  <si>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</si>
  <si>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</si>
  <si>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</si>
  <si>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</si>
  <si>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</si>
  <si>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</si>
  <si>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</si>
  <si>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</si>
  <si>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</si>
  <si>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</si>
  <si>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</si>
  <si>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</si>
  <si>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</si>
  <si>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</si>
  <si>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</si>
  <si>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</si>
  <si>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</si>
  <si>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</si>
  <si>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</si>
  <si>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</si>
  <si>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</si>
  <si>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</si>
  <si>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</si>
  <si>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</si>
  <si>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</si>
  <si>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</si>
  <si>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</si>
  <si>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</si>
  <si>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</si>
  <si>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</si>
  <si>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</si>
  <si>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</si>
  <si>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</si>
  <si>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</si>
  <si>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</si>
  <si>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</si>
  <si>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</si>
  <si>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</si>
  <si>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</si>
  <si>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</si>
  <si>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</si>
  <si>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</si>
  <si>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</si>
  <si>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</si>
  <si>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</si>
  <si>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</si>
  <si>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</si>
  <si>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</si>
  <si>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</si>
  <si>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</si>
  <si>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</si>
  <si>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</si>
  <si>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</si>
  <si>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</si>
  <si>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</si>
  <si>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</si>
  <si>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</si>
  <si>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</si>
  <si>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</si>
  <si>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</si>
  <si>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</si>
  <si>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</si>
  <si>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</si>
  <si>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</si>
  <si>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</si>
  <si>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</si>
  <si>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</si>
  <si>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</si>
  <si>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</si>
  <si>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</si>
  <si>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</si>
  <si>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</si>
  <si>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</si>
  <si>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</si>
  <si>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</si>
  <si>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</si>
  <si>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</si>
  <si>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</si>
  <si>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</si>
  <si>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</si>
  <si>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</si>
  <si>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</si>
  <si>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</si>
  <si>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</si>
  <si>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</si>
  <si>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</si>
  <si>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</si>
  <si>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</si>
  <si>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</si>
  <si>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</si>
  <si>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</si>
  <si>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</si>
  <si>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</si>
  <si>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</si>
  <si>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</si>
  <si>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</si>
  <si>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</si>
  <si>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</si>
  <si>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</si>
  <si>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</si>
  <si>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</si>
  <si>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</si>
  <si>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</si>
  <si>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</si>
  <si>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</si>
  <si>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</si>
  <si>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</si>
  <si>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</si>
  <si>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</si>
  <si>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</si>
  <si>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</si>
  <si>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</si>
  <si>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</si>
  <si>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</si>
  <si>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</si>
  <si>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</si>
  <si>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</si>
  <si>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</si>
  <si>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</si>
  <si>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</si>
  <si>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</si>
  <si>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</si>
  <si>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</si>
  <si>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</si>
  <si>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</si>
  <si>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</si>
  <si>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</si>
  <si>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</si>
  <si>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</si>
  <si>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</si>
  <si>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</si>
  <si>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</si>
  <si>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</si>
  <si>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</si>
  <si>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</si>
  <si>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</si>
  <si>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</si>
  <si>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</si>
  <si>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</si>
  <si>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</si>
  <si>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</si>
  <si>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</si>
  <si>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</si>
  <si>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</si>
  <si>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</si>
  <si>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</si>
  <si>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</si>
  <si>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</si>
  <si>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</si>
  <si>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</si>
  <si>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</si>
  <si>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</si>
  <si>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</si>
  <si>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</si>
  <si>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</si>
  <si>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</si>
  <si>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</si>
  <si>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</si>
  <si>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</si>
  <si>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</si>
  <si>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</si>
  <si>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</si>
  <si>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</si>
  <si>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</si>
  <si>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</si>
  <si>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</si>
  <si>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</si>
  <si>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</si>
  <si>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</si>
  <si>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</si>
  <si>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</si>
  <si>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</si>
  <si>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</si>
  <si>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</si>
  <si>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</si>
  <si>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</si>
  <si>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</si>
  <si>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</si>
  <si>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</si>
  <si>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</si>
  <si>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</si>
  <si>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</si>
  <si>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</si>
  <si>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</si>
  <si>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</si>
  <si>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</si>
  <si>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</si>
  <si>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</si>
  <si>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</si>
  <si>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</si>
  <si>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</si>
  <si>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</si>
  <si>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</si>
  <si>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</si>
  <si>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</si>
  <si>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</si>
  <si>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</si>
  <si>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</si>
  <si>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</si>
  <si>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</si>
  <si>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</si>
  <si>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</si>
  <si>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</si>
  <si>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</si>
  <si>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</si>
  <si>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</si>
  <si>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</si>
  <si>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</si>
  <si>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</si>
  <si>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</si>
  <si>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</si>
  <si>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</si>
  <si>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</si>
  <si>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</si>
  <si>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</si>
  <si>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</si>
  <si>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</si>
  <si>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</si>
  <si>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</si>
  <si>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</si>
  <si>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</si>
  <si>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</si>
  <si>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</si>
  <si>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</si>
  <si>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</si>
  <si>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</si>
  <si>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</si>
  <si>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</si>
  <si>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</si>
  <si>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</si>
  <si>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</si>
  <si>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</si>
  <si>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</si>
  <si>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</si>
  <si>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</si>
  <si>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</si>
  <si>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</si>
  <si>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</si>
  <si>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</si>
  <si>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</si>
  <si>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</si>
  <si>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</si>
  <si>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</si>
  <si>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</si>
  <si>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</si>
  <si>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</si>
  <si>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</si>
  <si>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</si>
  <si>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</si>
  <si>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</si>
  <si>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</si>
  <si>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</si>
  <si>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</si>
  <si>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</si>
  <si>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</si>
  <si>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</si>
  <si>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</si>
  <si>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</si>
  <si>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</si>
  <si>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</si>
  <si>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</si>
  <si>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</si>
  <si>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</si>
  <si>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</si>
  <si>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</si>
  <si>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</si>
  <si>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</si>
  <si>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</si>
  <si>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</si>
  <si>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</si>
  <si>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</si>
  <si>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</si>
  <si>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</si>
  <si>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</si>
  <si>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</si>
  <si>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</si>
  <si>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</si>
  <si>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</si>
  <si>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</si>
  <si>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</si>
  <si>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</si>
  <si>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</si>
  <si>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</si>
  <si>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</si>
  <si>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</si>
  <si>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</si>
  <si>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</si>
  <si>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</si>
  <si>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</si>
  <si>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</si>
  <si>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</si>
  <si>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</si>
  <si>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</si>
  <si>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</si>
  <si>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</si>
  <si>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</si>
  <si>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</si>
  <si>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</si>
  <si>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</si>
  <si>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</si>
  <si>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</si>
  <si>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</si>
  <si>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</si>
  <si>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</si>
  <si>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</si>
  <si>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</si>
  <si>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</si>
  <si>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</si>
  <si>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</si>
  <si>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</si>
  <si>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</si>
  <si>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</si>
  <si>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</si>
  <si>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</si>
  <si>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</si>
  <si>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</si>
  <si>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</si>
  <si>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</si>
  <si>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</si>
  <si>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</si>
  <si>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</si>
  <si>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</si>
  <si>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</si>
  <si>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</si>
  <si>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</si>
  <si>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</si>
  <si>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</si>
  <si>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</si>
  <si>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</si>
  <si>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</si>
  <si>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</si>
  <si>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</si>
  <si>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</si>
  <si>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</si>
  <si>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</si>
  <si>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</si>
  <si>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</si>
  <si>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</si>
  <si>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</si>
  <si>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</si>
  <si>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</si>
  <si>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</si>
  <si>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</si>
  <si>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</si>
  <si>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</si>
  <si>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</si>
  <si>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</si>
  <si>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</si>
  <si>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</si>
  <si>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</si>
  <si>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</si>
  <si>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</si>
  <si>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</si>
  <si>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</si>
  <si>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</si>
  <si>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</si>
  <si>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</si>
  <si>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</si>
  <si>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</si>
  <si>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</si>
  <si>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</si>
  <si>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</si>
  <si>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</si>
  <si>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</si>
  <si>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</si>
  <si>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</si>
  <si>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</si>
  <si>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</si>
  <si>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</si>
  <si>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</si>
  <si>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</si>
  <si>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</si>
  <si>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</si>
  <si>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</si>
  <si>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</si>
  <si>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</si>
  <si>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</si>
  <si>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</si>
  <si>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</si>
  <si>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</si>
  <si>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</si>
  <si>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</si>
  <si>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</si>
  <si>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</si>
  <si>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</si>
  <si>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</si>
  <si>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</si>
  <si>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</si>
  <si>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</si>
  <si>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</si>
  <si>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</si>
  <si>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</si>
  <si>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</si>
  <si>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</si>
  <si>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</si>
  <si>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</si>
  <si>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</si>
  <si>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</si>
  <si>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</si>
  <si>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</si>
  <si>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</si>
  <si>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</si>
  <si>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</si>
  <si>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</si>
  <si>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</si>
  <si>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</si>
  <si>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</si>
  <si>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</si>
  <si>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</si>
  <si>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</si>
  <si>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</si>
  <si>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</si>
  <si>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</si>
  <si>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</si>
  <si>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</si>
  <si>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</si>
  <si>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</si>
  <si>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</si>
  <si>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</si>
  <si>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</si>
  <si>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</si>
  <si>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</si>
  <si>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</si>
  <si>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</si>
  <si>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</si>
  <si>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</si>
  <si>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</si>
  <si>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</si>
  <si>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</si>
  <si>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</si>
  <si>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</si>
  <si>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</si>
  <si>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</si>
  <si>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</si>
  <si>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</si>
  <si>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</si>
  <si>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</si>
  <si>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</si>
  <si>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</si>
  <si>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</si>
  <si>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</si>
  <si>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</si>
  <si>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</si>
  <si>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</si>
  <si>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</si>
  <si>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</si>
  <si>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</si>
  <si>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</si>
  <si>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</si>
  <si>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</si>
  <si>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</si>
  <si>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</si>
  <si>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</si>
  <si>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</si>
  <si>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</si>
  <si>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</si>
  <si>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</si>
  <si>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</si>
  <si>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</si>
  <si>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</si>
  <si>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</si>
  <si>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</si>
  <si>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</si>
  <si>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</si>
  <si>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</si>
  <si>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</si>
  <si>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</si>
  <si>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</si>
  <si>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</si>
  <si>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</si>
  <si>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</si>
  <si>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</si>
  <si>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</si>
  <si>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</si>
  <si>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</si>
  <si>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</si>
  <si>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</si>
  <si>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</si>
  <si>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</si>
  <si>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</si>
  <si>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</si>
  <si>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</si>
  <si>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</si>
  <si>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</si>
  <si>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</si>
  <si>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</si>
  <si>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</si>
  <si>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</si>
  <si>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</si>
  <si>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</si>
  <si>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</si>
  <si>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</si>
  <si>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</si>
  <si>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</si>
  <si>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</si>
  <si>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</si>
  <si>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</si>
  <si>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</si>
  <si>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</si>
  <si>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</si>
  <si>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</si>
  <si>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</si>
  <si>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</si>
  <si>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</si>
  <si>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</si>
  <si>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</si>
  <si>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</si>
  <si>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</si>
  <si>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</si>
  <si>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</si>
  <si>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</si>
  <si>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</si>
  <si>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</si>
  <si>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</si>
  <si>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</si>
  <si>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</si>
  <si>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</si>
  <si>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</si>
  <si>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</si>
  <si>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</si>
  <si>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</si>
  <si>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</si>
  <si>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</si>
  <si>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</si>
  <si>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</si>
  <si>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</si>
  <si>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</si>
  <si>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</si>
  <si>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</si>
  <si>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</si>
  <si>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</si>
  <si>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</si>
  <si>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</si>
  <si>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</si>
  <si>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</si>
  <si>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</si>
  <si>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</si>
  <si>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</si>
  <si>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</si>
  <si>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</si>
  <si>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</si>
  <si>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</si>
  <si>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</si>
  <si>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</si>
  <si>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</si>
  <si>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</si>
  <si>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</si>
  <si>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</si>
  <si>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</si>
  <si>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</si>
  <si>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</si>
  <si>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</si>
  <si>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</si>
  <si>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</si>
  <si>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</si>
  <si>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</si>
  <si>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</si>
  <si>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</si>
  <si>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</si>
  <si>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</si>
  <si>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</si>
  <si>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</si>
  <si>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</si>
  <si>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</si>
  <si>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</si>
  <si>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</si>
  <si>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</si>
  <si>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</si>
  <si>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</si>
  <si>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</si>
  <si>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</si>
  <si>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</si>
  <si>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</si>
  <si>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</si>
  <si>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</si>
  <si>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</si>
  <si>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</si>
  <si>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</si>
  <si>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</si>
  <si>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</si>
  <si>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</si>
  <si>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</si>
  <si>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</si>
  <si>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</si>
  <si>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</si>
  <si>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</si>
  <si>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</si>
  <si>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</si>
  <si>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</si>
  <si>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</si>
  <si>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</si>
  <si>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</si>
  <si>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</si>
  <si>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</si>
  <si>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</si>
  <si>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</si>
  <si>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</si>
  <si>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</si>
  <si>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</si>
  <si>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</si>
  <si>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</si>
  <si>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</si>
  <si>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</si>
  <si>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</si>
  <si>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</si>
  <si>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</si>
  <si>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</si>
  <si>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</si>
  <si>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</si>
  <si>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</si>
  <si>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</si>
  <si>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</si>
  <si>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</si>
  <si>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</si>
  <si>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</si>
  <si>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</si>
  <si>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</si>
  <si>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</si>
  <si>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</si>
  <si>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</si>
  <si>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</si>
  <si>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</si>
  <si>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</si>
  <si>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</si>
  <si>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</si>
  <si>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</si>
  <si>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</si>
  <si>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</si>
  <si>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</si>
  <si>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</si>
  <si>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</si>
  <si>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</si>
  <si>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</si>
  <si>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</si>
  <si>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</si>
  <si>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</si>
  <si>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</si>
  <si>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</si>
  <si>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</si>
  <si>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</si>
  <si>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</si>
  <si>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</si>
  <si>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</si>
  <si>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</si>
  <si>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</si>
  <si>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</si>
  <si>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</si>
  <si>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</si>
  <si>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</si>
  <si>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</si>
  <si>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</si>
  <si>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</si>
  <si>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</si>
  <si>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</si>
  <si>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</si>
  <si>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</si>
  <si>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</si>
  <si>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</si>
  <si>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</si>
  <si>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</si>
  <si>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</si>
  <si>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</si>
  <si>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</si>
  <si>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</si>
  <si>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</si>
  <si>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</si>
  <si>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</si>
  <si>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</si>
  <si>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</si>
  <si>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</si>
  <si>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</si>
  <si>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</si>
  <si>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</si>
  <si>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</si>
  <si>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</si>
  <si>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</si>
  <si>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</si>
  <si>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</si>
  <si>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</si>
  <si>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</si>
  <si>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</si>
  <si>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</si>
  <si>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</si>
  <si>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</si>
  <si>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</si>
  <si>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</si>
  <si>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</si>
  <si>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</si>
  <si>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</si>
  <si>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</si>
  <si>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</si>
  <si>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</si>
  <si>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</si>
  <si>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</si>
  <si>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</si>
  <si>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</si>
  <si>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</si>
  <si>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</si>
  <si>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</si>
  <si>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</si>
  <si>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</si>
  <si>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</si>
  <si>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</si>
  <si>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</si>
  <si>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</si>
  <si>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</si>
  <si>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</si>
  <si>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</si>
  <si>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</si>
  <si>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</si>
  <si>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</si>
  <si>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</si>
  <si>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</si>
  <si>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</si>
  <si>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</si>
  <si>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</si>
  <si>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</si>
  <si>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</si>
  <si>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</si>
  <si>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</si>
  <si>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</si>
  <si>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</si>
  <si>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</si>
  <si>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</si>
  <si>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</si>
  <si>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</si>
  <si>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</si>
  <si>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</si>
  <si>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</si>
  <si>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</si>
  <si>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</si>
  <si>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</si>
  <si>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</si>
  <si>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</si>
  <si>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</si>
  <si>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</si>
  <si>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</si>
  <si>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</si>
  <si>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</si>
  <si>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</si>
  <si>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</si>
  <si>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</si>
  <si>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</si>
  <si>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</si>
  <si>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</si>
  <si>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</si>
  <si>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</si>
  <si>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</si>
  <si>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</si>
  <si>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</si>
  <si>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</si>
  <si>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</si>
  <si>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</si>
  <si>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</si>
  <si>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</si>
  <si>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</si>
  <si>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</si>
  <si>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</si>
  <si>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</si>
  <si>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</si>
  <si>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</si>
  <si>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</si>
  <si>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</si>
  <si>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</si>
  <si>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</si>
  <si>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</si>
  <si>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</si>
  <si>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</si>
  <si>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</si>
  <si>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</si>
  <si>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</si>
  <si>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</si>
  <si>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</si>
  <si>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</si>
  <si>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</si>
  <si>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</si>
  <si>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</si>
  <si>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</si>
  <si>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</si>
  <si>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</si>
  <si>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</si>
  <si>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</si>
  <si>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</si>
  <si>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</si>
  <si>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</si>
  <si>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</si>
  <si>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</si>
  <si>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</si>
  <si>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</si>
  <si>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</si>
  <si>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</si>
  <si>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</si>
  <si>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</si>
  <si>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</si>
  <si>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</si>
  <si>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</si>
  <si>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</si>
  <si>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</si>
  <si>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</si>
  <si>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</si>
  <si>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</si>
  <si>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</si>
  <si>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</si>
  <si>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</si>
  <si>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</si>
  <si>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</si>
  <si>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</si>
  <si>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</si>
  <si>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</si>
  <si>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</si>
  <si>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</si>
  <si>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</si>
  <si>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</si>
  <si>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</si>
  <si>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</si>
  <si>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</si>
  <si>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</si>
  <si>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</si>
  <si>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</si>
  <si>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</si>
  <si>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</si>
  <si>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</si>
  <si>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</si>
  <si>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</si>
  <si>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</si>
  <si>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</si>
  <si>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</si>
  <si>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</si>
  <si>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</si>
  <si>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</si>
  <si>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</si>
  <si>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</si>
  <si>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</si>
  <si>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</si>
  <si>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</si>
  <si>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</si>
  <si>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</si>
  <si>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</si>
  <si>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</si>
  <si>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</si>
  <si>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</si>
  <si>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</si>
  <si>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</si>
  <si>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</si>
  <si>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</si>
  <si>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</si>
  <si>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</si>
  <si>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</si>
  <si>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</si>
  <si>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</si>
  <si>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</si>
  <si>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</si>
  <si>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</si>
  <si>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</si>
  <si>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</si>
  <si>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</si>
  <si>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</si>
  <si>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</si>
  <si>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</si>
  <si>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</si>
  <si>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</si>
  <si>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</si>
  <si>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</si>
  <si>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</si>
  <si>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</si>
  <si>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</si>
  <si>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</si>
  <si>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</si>
  <si>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</si>
  <si>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</si>
  <si>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</si>
  <si>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</si>
  <si>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</si>
  <si>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</si>
  <si>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</si>
  <si>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</si>
  <si>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</si>
  <si>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</si>
  <si>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</si>
  <si>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</si>
  <si>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</si>
  <si>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</si>
  <si>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</si>
  <si>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</si>
  <si>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</si>
  <si>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</si>
  <si>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</si>
  <si>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</si>
  <si>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</si>
  <si>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</si>
  <si>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</si>
  <si>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</si>
  <si>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</si>
  <si>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</si>
  <si>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</si>
  <si>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</si>
  <si>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</si>
  <si>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</si>
  <si>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</si>
  <si>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</si>
  <si>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</si>
  <si>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</si>
  <si>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</si>
  <si>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</si>
  <si>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</si>
  <si>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</si>
  <si>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</si>
  <si>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</si>
  <si>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</si>
  <si>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</si>
  <si>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</si>
  <si>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</si>
  <si>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</si>
  <si>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</si>
  <si>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</si>
  <si>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</si>
  <si>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</si>
  <si>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</si>
  <si>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</si>
  <si>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</si>
  <si>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</si>
  <si>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</si>
  <si>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</si>
  <si>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</si>
  <si>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</si>
  <si>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</si>
  <si>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</si>
  <si>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</si>
  <si>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</si>
  <si>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</si>
  <si>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</si>
  <si>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</si>
  <si>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</si>
  <si>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</si>
  <si>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</si>
  <si>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</si>
  <si>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</si>
  <si>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</si>
  <si>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</si>
  <si>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</si>
  <si>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</si>
  <si>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</si>
  <si>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</si>
  <si>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</si>
  <si>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</si>
  <si>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</si>
  <si>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</si>
  <si>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</si>
  <si>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</si>
  <si>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</si>
  <si>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</si>
  <si>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</si>
  <si>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</si>
  <si>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</si>
  <si>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</si>
  <si>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</si>
  <si>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</si>
  <si>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</si>
  <si>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</si>
  <si>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</si>
  <si>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</si>
  <si>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</si>
  <si>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</si>
  <si>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</si>
  <si>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</si>
  <si>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</si>
  <si>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</si>
  <si>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</si>
  <si>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</si>
  <si>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</si>
  <si>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</si>
  <si>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</si>
  <si>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</si>
  <si>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</si>
  <si>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</si>
  <si>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</si>
  <si>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</si>
  <si>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</si>
  <si>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</si>
  <si>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</si>
  <si>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</si>
  <si>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</si>
  <si>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</si>
  <si>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</si>
  <si>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</si>
  <si>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</si>
  <si>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</si>
  <si>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</si>
  <si>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</si>
  <si>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</si>
  <si>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</si>
  <si>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</si>
  <si>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</si>
  <si>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</si>
  <si>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</si>
  <si>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</si>
  <si>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</si>
  <si>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</si>
  <si>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</si>
  <si>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</si>
  <si>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</si>
  <si>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</si>
  <si>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</si>
  <si>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</si>
  <si>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</si>
  <si>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</si>
  <si>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</si>
  <si>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</si>
  <si>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</si>
  <si>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</si>
  <si>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</si>
  <si>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</si>
  <si>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</si>
  <si>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</si>
  <si>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</si>
  <si>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</si>
  <si>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</si>
  <si>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</si>
  <si>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</si>
  <si>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</si>
  <si>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</si>
  <si>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</si>
  <si>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</si>
  <si>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</si>
  <si>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</si>
  <si>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</si>
  <si>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</si>
  <si>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</si>
  <si>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</si>
  <si>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</si>
  <si>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</si>
  <si>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</si>
  <si>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</si>
  <si>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</si>
  <si>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</si>
  <si>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</si>
  <si>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</si>
  <si>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</si>
  <si>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</si>
  <si>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</si>
  <si>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</si>
  <si>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</si>
  <si>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</si>
  <si>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</si>
  <si>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</si>
  <si>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</si>
  <si>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</si>
  <si>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</si>
  <si>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</si>
  <si>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</si>
  <si>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</si>
  <si>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</si>
  <si>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</si>
  <si>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</si>
  <si>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</si>
  <si>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</si>
  <si>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</si>
  <si>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</si>
  <si>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</si>
  <si>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</si>
  <si>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</si>
  <si>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</si>
  <si>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</si>
  <si>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</si>
  <si>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</si>
  <si>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</si>
  <si>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</si>
  <si>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</si>
  <si>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</si>
  <si>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</si>
  <si>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</si>
  <si>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</si>
  <si>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</si>
  <si>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</si>
  <si>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</si>
  <si>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</si>
  <si>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</si>
  <si>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</si>
  <si>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</si>
  <si>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</si>
  <si>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</si>
  <si>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</si>
  <si>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</si>
  <si>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</si>
  <si>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</si>
  <si>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</si>
  <si>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</si>
  <si>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</si>
  <si>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</si>
  <si>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</si>
  <si>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</si>
  <si>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</si>
  <si>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</si>
  <si>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</si>
  <si>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</si>
  <si>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</si>
  <si>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</si>
  <si>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</si>
  <si>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</si>
  <si>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</si>
  <si>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</si>
  <si>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</si>
  <si>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</si>
  <si>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</si>
  <si>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</si>
  <si>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</si>
  <si>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</si>
  <si>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</si>
  <si>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</si>
  <si>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</si>
  <si>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</si>
  <si>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</si>
  <si>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</si>
  <si>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</si>
  <si>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</si>
  <si>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</si>
  <si>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</si>
  <si>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</si>
  <si>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</si>
  <si>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</si>
  <si>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</si>
  <si>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</si>
  <si>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</si>
  <si>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</si>
  <si>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</si>
  <si>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</si>
  <si>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</si>
  <si>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</si>
  <si>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</si>
  <si>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</si>
  <si>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</si>
  <si>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</si>
  <si>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</si>
  <si>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</si>
  <si>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</si>
  <si>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</si>
  <si>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</si>
  <si>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</si>
  <si>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</si>
  <si>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</si>
  <si>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</si>
  <si>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</si>
  <si>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</si>
  <si>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</si>
  <si>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</si>
  <si>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</si>
  <si>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</si>
  <si>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</si>
  <si>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</si>
  <si>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</si>
  <si>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</si>
  <si>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</si>
  <si>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</si>
  <si>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</si>
  <si>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</si>
  <si>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</si>
  <si>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</si>
  <si>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</si>
  <si>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</si>
  <si>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</si>
  <si>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</si>
  <si>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</si>
  <si>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</si>
  <si>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</si>
  <si>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</si>
  <si>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</si>
  <si>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</si>
  <si>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</si>
  <si>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</si>
  <si>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</si>
  <si>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</si>
  <si>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</si>
  <si>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</si>
  <si>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</si>
  <si>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</si>
  <si>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</si>
  <si>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</si>
  <si>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</si>
  <si>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</si>
  <si>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</si>
  <si>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</si>
  <si>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</si>
  <si>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</si>
  <si>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</si>
  <si>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</si>
  <si>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</si>
  <si>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</si>
  <si>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</si>
  <si>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</si>
  <si>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</si>
  <si>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</si>
  <si>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</si>
  <si>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</si>
  <si>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</si>
  <si>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</si>
  <si>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</si>
  <si>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</si>
  <si>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</si>
  <si>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</si>
  <si>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</si>
  <si>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</si>
  <si>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</si>
  <si>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</si>
  <si>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</si>
  <si>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</si>
  <si>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</si>
  <si>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</si>
  <si>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</si>
  <si>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</si>
  <si>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</si>
  <si>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</si>
  <si>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</si>
  <si>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</si>
  <si>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</si>
  <si>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</si>
  <si>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</si>
  <si>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</si>
  <si>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</si>
  <si>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</si>
  <si>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</si>
  <si>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</si>
  <si>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</si>
  <si>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</si>
  <si>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</si>
  <si>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</si>
  <si>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</si>
  <si>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</si>
  <si>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</si>
  <si>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</si>
  <si>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</si>
  <si>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</si>
  <si>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</si>
  <si>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</si>
  <si>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</si>
  <si>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</si>
  <si>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</si>
  <si>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</si>
  <si>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</si>
  <si>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</si>
  <si>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</si>
  <si>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</si>
  <si>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</si>
  <si>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</si>
  <si>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</si>
  <si>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</si>
  <si>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</si>
  <si>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</si>
  <si>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</si>
  <si>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</si>
  <si>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</si>
  <si>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</si>
  <si>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</si>
  <si>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</si>
  <si>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</si>
  <si>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</si>
  <si>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</si>
  <si>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</si>
  <si>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</si>
  <si>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</si>
  <si>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</si>
  <si>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</si>
  <si>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</si>
  <si>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</si>
  <si>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</si>
  <si>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</si>
  <si>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</si>
  <si>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</si>
  <si>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</si>
  <si>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</si>
  <si>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</si>
  <si>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</si>
  <si>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</si>
  <si>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</si>
  <si>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</si>
  <si>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</si>
  <si>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</si>
  <si>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</si>
  <si>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</si>
  <si>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</si>
  <si>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</si>
  <si>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</si>
  <si>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</si>
  <si>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</si>
  <si>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</si>
  <si>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</si>
  <si>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</si>
  <si>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</si>
  <si>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</si>
  <si>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</si>
  <si>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</si>
  <si>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</si>
  <si>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</si>
  <si>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</si>
  <si>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</si>
  <si>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</si>
  <si>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</si>
  <si>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</si>
  <si>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</si>
  <si>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</si>
  <si>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</si>
  <si>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</si>
  <si>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</si>
  <si>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</si>
  <si>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</si>
  <si>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</si>
  <si>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</si>
  <si>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</si>
  <si>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</si>
  <si>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</si>
  <si>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</si>
  <si>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</si>
  <si>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</si>
  <si>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</si>
  <si>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</si>
  <si>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</si>
  <si>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</si>
  <si>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</si>
  <si>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</si>
  <si>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</si>
  <si>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</si>
  <si>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</si>
  <si>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</si>
  <si>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</si>
  <si>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</si>
  <si>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</si>
  <si>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</si>
  <si>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</si>
  <si>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</si>
  <si>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</si>
  <si>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</si>
  <si>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</si>
  <si>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</si>
  <si>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</si>
  <si>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</si>
  <si>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</si>
  <si>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</si>
  <si>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</si>
  <si>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</si>
  <si>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</si>
  <si>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</si>
  <si>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</si>
  <si>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</si>
  <si>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</si>
  <si>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</si>
  <si>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</si>
  <si>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</si>
  <si>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</si>
  <si>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</si>
  <si>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</si>
  <si>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</si>
  <si>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</si>
  <si>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</si>
  <si>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</si>
  <si>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</si>
  <si>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</si>
  <si>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</si>
  <si>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</si>
  <si>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</si>
  <si>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</si>
  <si>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</si>
  <si>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</si>
  <si>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</si>
  <si>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</si>
  <si>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</si>
  <si>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</si>
  <si>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</si>
  <si>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</si>
  <si>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</si>
  <si>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</si>
  <si>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</si>
  <si>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</si>
  <si>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</si>
  <si>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</si>
  <si>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</si>
  <si>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</si>
  <si>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</si>
  <si>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</si>
  <si>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</si>
  <si>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</si>
  <si>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</si>
  <si>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</si>
  <si>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</si>
  <si>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</si>
  <si>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</si>
  <si>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</si>
  <si>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</si>
  <si>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</si>
  <si>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</si>
  <si>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</si>
  <si>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</si>
  <si>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</si>
  <si>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</si>
  <si>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</si>
  <si>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</si>
  <si>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</si>
  <si>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</si>
  <si>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</si>
  <si>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</si>
  <si>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</si>
  <si>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</si>
  <si>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</si>
  <si>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</si>
  <si>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</si>
  <si>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</si>
  <si>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</si>
  <si>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</si>
  <si>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</si>
  <si>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</si>
  <si>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</si>
  <si>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</si>
  <si>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</si>
  <si>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</si>
  <si>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</si>
  <si>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</si>
  <si>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</si>
  <si>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</si>
  <si>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</si>
  <si>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</si>
  <si>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</si>
  <si>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</si>
  <si>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</si>
  <si>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</si>
  <si>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</si>
  <si>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</si>
  <si>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</si>
  <si>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</si>
  <si>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</si>
  <si>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</si>
  <si>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</si>
  <si>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</si>
  <si>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</si>
  <si>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</si>
  <si>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</si>
  <si>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</si>
  <si>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</si>
  <si>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</si>
  <si>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</si>
  <si>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</si>
  <si>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</si>
  <si>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</si>
  <si>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</si>
  <si>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</si>
  <si>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</si>
  <si>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</si>
  <si>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</si>
  <si>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</si>
  <si>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</si>
  <si>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</si>
  <si>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</si>
  <si>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</si>
  <si>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</si>
  <si>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</si>
  <si>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</si>
  <si>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</si>
  <si>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</si>
  <si>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</si>
  <si>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</si>
  <si>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</si>
  <si>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</si>
  <si>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</si>
  <si>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</si>
  <si>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</si>
  <si>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</si>
  <si>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</si>
  <si>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</si>
  <si>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</si>
  <si>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</si>
  <si>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</si>
  <si>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</si>
  <si>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</si>
  <si>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</si>
  <si>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</si>
  <si>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</si>
  <si>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</si>
  <si>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</si>
  <si>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</si>
  <si>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</si>
  <si>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</si>
  <si>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</si>
  <si>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</si>
  <si>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</si>
  <si>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</si>
  <si>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</si>
  <si>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</si>
  <si>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</si>
  <si>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</si>
  <si>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</si>
  <si>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</si>
  <si>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</si>
  <si>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</si>
  <si>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</si>
  <si>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</si>
  <si>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</si>
  <si>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</si>
  <si>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</si>
  <si>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</si>
  <si>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</si>
  <si>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</si>
  <si>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</si>
  <si>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</si>
  <si>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</si>
  <si>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</si>
  <si>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</si>
  <si>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</si>
  <si>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</si>
  <si>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</si>
  <si>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</si>
  <si>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</si>
  <si>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</si>
  <si>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</si>
  <si>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</si>
  <si>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</si>
  <si>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</si>
  <si>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</si>
  <si>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</si>
  <si>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</si>
  <si>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</si>
  <si>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</si>
  <si>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</si>
  <si>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</si>
  <si>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</si>
  <si>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</si>
  <si>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</si>
  <si>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</si>
  <si>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</si>
  <si>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</si>
  <si>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</si>
  <si>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</si>
  <si>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</si>
  <si>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</si>
  <si>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</si>
  <si>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</si>
  <si>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</si>
  <si>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</si>
  <si>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</si>
  <si>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</si>
  <si>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</si>
  <si>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</si>
  <si>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</si>
  <si>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</si>
  <si>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</si>
  <si>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</si>
  <si>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</si>
  <si>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</si>
  <si>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</si>
  <si>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</si>
  <si>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</si>
  <si>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</si>
  <si>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</si>
  <si>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</si>
  <si>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</si>
  <si>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</si>
  <si>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</si>
  <si>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</si>
  <si>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</si>
  <si>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</si>
  <si>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</si>
  <si>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</si>
  <si>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</si>
  <si>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</si>
  <si>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</si>
  <si>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</si>
  <si>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</si>
  <si>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</si>
  <si>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</si>
  <si>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</si>
  <si>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</si>
  <si>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</si>
  <si>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</si>
  <si>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</si>
  <si>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</si>
  <si>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</si>
  <si>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</si>
  <si>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</si>
  <si>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</si>
  <si>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</si>
  <si>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</si>
  <si>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</si>
  <si>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</si>
  <si>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</si>
  <si>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</si>
  <si>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</si>
  <si>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</si>
  <si>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</si>
  <si>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</si>
  <si>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</si>
  <si>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</si>
  <si>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</si>
  <si>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</si>
  <si>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</si>
  <si>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</si>
  <si>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</si>
  <si>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</si>
  <si>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</si>
  <si>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</si>
  <si>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</si>
  <si>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</si>
  <si>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</si>
  <si>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</si>
  <si>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</si>
  <si>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</si>
  <si>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</si>
  <si>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</si>
  <si>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</si>
  <si>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</si>
  <si>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</si>
  <si>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</si>
  <si>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</si>
  <si>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</si>
  <si>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</si>
  <si>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</si>
  <si>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</si>
  <si>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</si>
  <si>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</si>
  <si>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</si>
  <si>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</si>
  <si>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</si>
  <si>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</si>
  <si>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</si>
  <si>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</si>
  <si>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</si>
  <si>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</si>
  <si>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</si>
  <si>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</si>
  <si>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</si>
  <si>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</si>
  <si>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</si>
  <si>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</si>
  <si>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</si>
  <si>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</si>
  <si>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</si>
  <si>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</si>
  <si>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</si>
  <si>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</si>
  <si>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</si>
  <si>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</si>
  <si>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</si>
  <si>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</si>
  <si>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</si>
  <si>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</si>
  <si>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</si>
  <si>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</si>
  <si>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</si>
  <si>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</si>
  <si>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</si>
  <si>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</si>
  <si>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</si>
  <si>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</si>
  <si>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</si>
  <si>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</si>
  <si>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</si>
  <si>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</si>
  <si>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</si>
  <si>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</si>
  <si>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</si>
  <si>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</si>
  <si>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</si>
  <si>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</si>
  <si>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</si>
  <si>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</si>
  <si>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</si>
  <si>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</si>
  <si>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</si>
  <si>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</si>
  <si>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</si>
  <si>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</si>
  <si>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</si>
  <si>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</si>
  <si>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</si>
  <si>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</si>
  <si>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</si>
  <si>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</si>
  <si>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</si>
  <si>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</si>
  <si>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</si>
  <si>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</si>
  <si>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</si>
  <si>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</si>
  <si>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</si>
  <si>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</si>
  <si>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</si>
  <si>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</si>
  <si>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</si>
  <si>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</si>
  <si>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</si>
  <si>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</si>
  <si>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</si>
  <si>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</si>
  <si>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</si>
  <si>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</si>
  <si>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</si>
  <si>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</si>
  <si>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</si>
  <si>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</si>
  <si>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</si>
  <si>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</si>
  <si>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</si>
  <si>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</si>
  <si>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</si>
  <si>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</si>
  <si>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</si>
  <si>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</si>
  <si>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</si>
  <si>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</si>
  <si>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</si>
  <si>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</si>
  <si>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</si>
  <si>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</si>
  <si>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</si>
  <si>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</si>
  <si>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</si>
  <si>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</si>
  <si>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</si>
  <si>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</si>
  <si>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</si>
  <si>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</si>
  <si>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</si>
  <si>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</si>
  <si>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</si>
  <si>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</si>
  <si>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</si>
  <si>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</si>
  <si>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</si>
  <si>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</si>
  <si>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</si>
  <si>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</si>
  <si>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</si>
  <si>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</si>
  <si>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</si>
  <si>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</si>
  <si>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</si>
  <si>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</si>
  <si>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</si>
  <si>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</si>
  <si>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</si>
  <si>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</si>
  <si>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</si>
  <si>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</si>
  <si>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</si>
  <si>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</si>
  <si>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</si>
  <si>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</si>
  <si>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</si>
  <si>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</si>
  <si>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</si>
  <si>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</si>
  <si>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</si>
  <si>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</si>
  <si>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</si>
  <si>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</si>
  <si>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</si>
  <si>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</si>
  <si>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</si>
  <si>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</si>
  <si>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</si>
  <si>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</si>
  <si>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</si>
  <si>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</si>
  <si>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</si>
  <si>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</si>
  <si>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</si>
  <si>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</si>
  <si>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</si>
  <si>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</si>
  <si>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</si>
  <si>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</si>
  <si>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</si>
  <si>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</si>
  <si>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</si>
  <si>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</si>
  <si>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</si>
  <si>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</si>
  <si>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</si>
  <si>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</si>
  <si>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</si>
  <si>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</si>
  <si>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</si>
  <si>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</si>
  <si>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</si>
  <si>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</si>
  <si>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</si>
  <si>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</si>
  <si>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</si>
  <si>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</si>
  <si>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</si>
  <si>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</si>
  <si>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</si>
  <si>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</si>
  <si>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</si>
  <si>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</si>
  <si>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</si>
  <si>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</si>
  <si>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</si>
  <si>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</si>
  <si>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</si>
  <si>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</si>
  <si>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</si>
  <si>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</si>
  <si>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</si>
  <si>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</si>
  <si>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</si>
  <si>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</si>
  <si>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</si>
  <si>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</si>
  <si>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</si>
  <si>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</si>
  <si>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</si>
  <si>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</si>
  <si>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</si>
  <si>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</si>
  <si>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</si>
  <si>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</si>
  <si>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</si>
  <si>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</si>
  <si>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</si>
  <si>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</si>
  <si>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</si>
  <si>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</si>
  <si>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</si>
  <si>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</si>
  <si>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</si>
  <si>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</si>
  <si>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</si>
  <si>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</si>
  <si>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</si>
  <si>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</si>
  <si>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</si>
  <si>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</si>
  <si>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</si>
  <si>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</si>
  <si>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</si>
  <si>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</si>
  <si>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</si>
  <si>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</si>
  <si>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</si>
  <si>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</si>
  <si>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</si>
  <si>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</si>
  <si>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</si>
  <si>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</si>
  <si>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</si>
  <si>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</si>
  <si>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</si>
  <si>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</si>
  <si>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</si>
  <si>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</si>
  <si>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</si>
  <si>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</si>
  <si>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</si>
  <si>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</si>
  <si>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</si>
  <si>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</si>
  <si>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</si>
  <si>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</si>
  <si>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</si>
  <si>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</si>
  <si>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</si>
  <si>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</si>
  <si>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</si>
  <si>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</si>
  <si>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</si>
  <si>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</si>
  <si>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</si>
  <si>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</si>
  <si>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</si>
  <si>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</si>
  <si>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</si>
  <si>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</si>
  <si>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</si>
  <si>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</si>
  <si>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</si>
  <si>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</si>
  <si>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</si>
  <si>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</si>
  <si>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</si>
  <si>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</si>
  <si>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</si>
  <si>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</si>
  <si>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</si>
  <si>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</si>
  <si>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</si>
  <si>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</si>
  <si>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</si>
  <si>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</si>
  <si>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</si>
  <si>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</si>
  <si>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</si>
  <si>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</si>
  <si>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</si>
  <si>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</si>
  <si>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</si>
  <si>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</si>
  <si>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</si>
  <si>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</si>
  <si>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</si>
  <si>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</si>
  <si>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</si>
  <si>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</si>
  <si>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</si>
  <si>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</si>
  <si>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</si>
  <si>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</si>
  <si>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</si>
  <si>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</si>
  <si>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</si>
  <si>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</si>
  <si>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</si>
  <si>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</si>
  <si>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</si>
  <si>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</si>
  <si>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</si>
  <si>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</si>
  <si>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</si>
  <si>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</si>
  <si>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</si>
  <si>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</si>
  <si>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</si>
  <si>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</si>
  <si>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</si>
  <si>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</si>
  <si>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</si>
  <si>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</si>
  <si>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</si>
  <si>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</si>
  <si>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</si>
  <si>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</si>
  <si>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</si>
  <si>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</si>
  <si>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</si>
  <si>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</si>
  <si>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</si>
  <si>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</si>
  <si>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</si>
  <si>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</si>
  <si>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</si>
  <si>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</si>
  <si>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</si>
  <si>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</si>
  <si>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</si>
  <si>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</si>
  <si>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</si>
  <si>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</si>
  <si>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</si>
  <si>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</si>
  <si>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</si>
  <si>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</si>
  <si>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</si>
  <si>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</si>
  <si>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</si>
  <si>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</si>
  <si>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</si>
  <si>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</si>
  <si>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</si>
  <si>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</si>
  <si>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</si>
  <si>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</si>
  <si>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</si>
  <si>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</si>
  <si>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</si>
  <si>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</si>
  <si>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</si>
  <si>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</si>
  <si>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</si>
  <si>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</si>
  <si>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</si>
  <si>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</si>
  <si>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</si>
  <si>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</si>
  <si>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</si>
  <si>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</si>
  <si>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</si>
  <si>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</si>
  <si>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</si>
  <si>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</si>
  <si>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</si>
  <si>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</si>
  <si>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</si>
  <si>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</si>
  <si>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</si>
  <si>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</si>
  <si>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</si>
  <si>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</si>
  <si>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</si>
  <si>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</si>
  <si>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</si>
  <si>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</si>
  <si>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</si>
  <si>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</si>
  <si>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</si>
  <si>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</si>
  <si>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</si>
  <si>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</si>
  <si>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</si>
  <si>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</si>
  <si>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</si>
  <si>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</si>
  <si>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</si>
  <si>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</si>
  <si>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</si>
  <si>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</si>
  <si>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</si>
  <si>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</si>
  <si>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</si>
  <si>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</si>
  <si>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</si>
  <si>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</si>
  <si>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</si>
  <si>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</si>
  <si>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</si>
  <si>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</si>
  <si>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</si>
  <si>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</si>
  <si>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</si>
  <si>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</si>
  <si>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</si>
  <si>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</si>
  <si>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</si>
  <si>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</si>
  <si>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</si>
  <si>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</si>
  <si>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</si>
  <si>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</si>
  <si>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</si>
  <si>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</si>
  <si>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</si>
  <si>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</si>
  <si>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</si>
  <si>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</si>
  <si>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</si>
  <si>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</si>
  <si>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</si>
  <si>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</si>
  <si>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</si>
  <si>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</si>
  <si>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</si>
  <si>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</si>
  <si>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</si>
  <si>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</si>
  <si>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</si>
  <si>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</si>
  <si>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</si>
  <si>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</si>
  <si>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</si>
  <si>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</si>
  <si>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</si>
  <si>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</si>
  <si>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</si>
  <si>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</si>
  <si>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</si>
  <si>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</si>
  <si>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</si>
  <si>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</si>
  <si>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</si>
  <si>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</si>
  <si>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</si>
  <si>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</si>
  <si>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</si>
  <si>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</si>
  <si>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</si>
  <si>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</si>
  <si>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</si>
  <si>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</si>
  <si>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</si>
  <si>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</si>
  <si>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</si>
  <si>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</si>
  <si>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</si>
  <si>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</si>
  <si>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</si>
  <si>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</si>
  <si>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</si>
  <si>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</si>
  <si>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</si>
  <si>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</si>
  <si>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</si>
  <si>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</si>
  <si>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</si>
  <si>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</si>
  <si>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</si>
  <si>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</si>
  <si>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</si>
  <si>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</si>
  <si>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</si>
  <si>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</si>
  <si>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</si>
  <si>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</si>
  <si>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</si>
  <si>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</si>
  <si>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</si>
  <si>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</si>
  <si>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</si>
  <si>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</si>
  <si>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</si>
  <si>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</si>
  <si>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</si>
  <si>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</si>
  <si>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</si>
  <si>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</si>
  <si>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</si>
  <si>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</si>
  <si>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</si>
  <si>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</si>
  <si>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</si>
  <si>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</si>
  <si>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</si>
  <si>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</si>
  <si>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</si>
  <si>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</si>
  <si>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</si>
  <si>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</si>
  <si>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</si>
  <si>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</si>
  <si>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</si>
  <si>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</si>
  <si>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</si>
  <si>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</si>
  <si>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</si>
  <si>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</si>
  <si>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</si>
  <si>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</si>
  <si>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</si>
  <si>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</si>
  <si>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</si>
  <si>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</si>
  <si>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</si>
  <si>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</si>
  <si>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</si>
  <si>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</si>
  <si>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</si>
  <si>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</si>
  <si>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</si>
  <si>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</si>
  <si>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</si>
  <si>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</si>
  <si>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</si>
  <si>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</si>
  <si>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</si>
  <si>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</si>
  <si>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</si>
  <si>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</si>
  <si>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</si>
  <si>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</si>
  <si>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</si>
  <si>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</si>
  <si>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</si>
  <si>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</si>
  <si>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</si>
  <si>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</si>
  <si>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</si>
  <si>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</si>
  <si>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</si>
  <si>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</si>
  <si>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</si>
  <si>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</si>
  <si>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</si>
  <si>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</si>
  <si>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</si>
  <si>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</si>
  <si>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</si>
  <si>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</si>
  <si>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</si>
  <si>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</si>
  <si>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</si>
  <si>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</si>
  <si>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</si>
  <si>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</si>
  <si>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</si>
  <si>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</si>
  <si>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</si>
  <si>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</si>
  <si>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</si>
  <si>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</si>
  <si>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</si>
  <si>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</si>
  <si>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</si>
  <si>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</si>
  <si>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</si>
  <si>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</si>
  <si>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</si>
  <si>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</si>
  <si>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</si>
  <si>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</si>
  <si>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</si>
  <si>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</si>
  <si>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</si>
  <si>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</si>
  <si>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</si>
  <si>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</si>
  <si>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</si>
  <si>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</si>
  <si>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</si>
  <si>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</si>
  <si>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</si>
  <si>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</si>
  <si>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</si>
  <si>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</si>
  <si>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</si>
  <si>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</si>
  <si>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</si>
  <si>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</si>
  <si>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</si>
  <si>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</si>
  <si>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</si>
  <si>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</si>
  <si>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</si>
  <si>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</si>
  <si>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</si>
  <si>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</si>
  <si>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</si>
  <si>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</si>
  <si>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</si>
  <si>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</si>
  <si>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</si>
  <si>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</si>
  <si>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</si>
  <si>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</si>
  <si>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</si>
  <si>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</si>
  <si>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</si>
  <si>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</si>
  <si>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</si>
  <si>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</si>
  <si>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</si>
  <si>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</si>
  <si>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</si>
  <si>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</si>
  <si>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</si>
  <si>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</si>
  <si>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</si>
  <si>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</si>
  <si>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</si>
  <si>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</si>
  <si>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</si>
  <si>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</si>
  <si>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</si>
  <si>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</si>
  <si>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</si>
  <si>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</si>
  <si>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</si>
  <si>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</si>
  <si>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</si>
  <si>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</si>
  <si>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</si>
  <si>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</si>
  <si>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</si>
  <si>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</si>
  <si>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</si>
  <si>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</si>
  <si>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</si>
  <si>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</si>
  <si>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</si>
  <si>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</si>
  <si>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</si>
  <si>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</si>
  <si>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</si>
  <si>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</si>
  <si>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</si>
  <si>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</si>
  <si>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</si>
  <si>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</si>
  <si>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</si>
  <si>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</si>
  <si>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</si>
  <si>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</si>
  <si>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</si>
  <si>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</si>
  <si>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</si>
  <si>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</si>
  <si>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</si>
  <si>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</si>
  <si>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</si>
  <si>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</si>
  <si>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</si>
  <si>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</si>
  <si>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</si>
  <si>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</si>
  <si>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</si>
  <si>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</si>
  <si>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</si>
  <si>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</si>
  <si>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</si>
  <si>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</si>
  <si>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</si>
  <si>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</si>
  <si>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</si>
  <si>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</si>
  <si>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</si>
  <si>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</si>
  <si>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</si>
  <si>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</si>
  <si>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</si>
  <si>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</si>
  <si>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</si>
  <si>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</si>
  <si>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</si>
  <si>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</si>
  <si>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</si>
  <si>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</si>
  <si>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</si>
  <si>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</si>
  <si>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</si>
  <si>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</si>
  <si>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</si>
  <si>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</si>
  <si>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</si>
  <si>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</si>
  <si>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</si>
  <si>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</si>
  <si>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</si>
  <si>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</si>
  <si>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</si>
  <si>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</si>
  <si>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</si>
  <si>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</si>
  <si>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</si>
  <si>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</si>
  <si>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</si>
  <si>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</si>
  <si>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</si>
  <si>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</si>
  <si>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</si>
  <si>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</si>
  <si>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</si>
  <si>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</si>
  <si>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</si>
  <si>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</si>
  <si>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</si>
  <si>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</si>
  <si>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</si>
  <si>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</si>
  <si>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</si>
  <si>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</si>
  <si>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</si>
  <si>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</si>
  <si>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</si>
  <si>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</si>
  <si>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</si>
  <si>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</si>
  <si>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</si>
  <si>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</si>
  <si>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</si>
  <si>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</si>
  <si>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</si>
  <si>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</si>
  <si>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</si>
  <si>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</si>
  <si>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</si>
  <si>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</si>
  <si>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</si>
  <si>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</si>
  <si>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</si>
  <si>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</si>
  <si>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</si>
  <si>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</si>
  <si>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</si>
  <si>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</si>
  <si>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</si>
  <si>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</si>
  <si>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</si>
  <si>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</si>
  <si>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</si>
  <si>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</si>
  <si>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</si>
  <si>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</si>
  <si>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</si>
  <si>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</si>
  <si>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</si>
  <si>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</si>
  <si>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</si>
  <si>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</si>
  <si>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</si>
  <si>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</si>
  <si>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</si>
  <si>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</si>
  <si>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</si>
  <si>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</si>
  <si>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</si>
  <si>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</si>
  <si>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</si>
  <si>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</si>
  <si>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</si>
  <si>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</si>
  <si>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</si>
  <si>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</si>
  <si>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</si>
  <si>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</si>
  <si>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</si>
  <si>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</si>
  <si>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</si>
  <si>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</si>
  <si>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</si>
  <si>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</si>
  <si>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</si>
  <si>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</si>
  <si>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</si>
  <si>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</si>
  <si>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</si>
  <si>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</si>
  <si>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</si>
  <si>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</si>
  <si>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</si>
  <si>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</si>
  <si>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</si>
  <si>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</si>
  <si>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</si>
  <si>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</si>
  <si>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</si>
  <si>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</si>
  <si>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</si>
  <si>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</si>
  <si>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</si>
  <si>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</si>
  <si>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</si>
  <si>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</si>
  <si>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</si>
  <si>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</si>
  <si>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</si>
  <si>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</si>
  <si>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</si>
  <si>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</si>
  <si>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</si>
  <si>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</si>
  <si>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</si>
  <si>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</si>
  <si>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</si>
  <si>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</si>
  <si>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</si>
  <si>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</si>
  <si>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</si>
  <si>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</si>
  <si>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</si>
  <si>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</si>
  <si>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</si>
  <si>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</si>
  <si>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</si>
  <si>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</si>
  <si>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</si>
  <si>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</si>
  <si>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</si>
  <si>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</si>
  <si>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</si>
  <si>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</si>
  <si>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</si>
  <si>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</si>
  <si>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</si>
  <si>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</si>
  <si>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</si>
  <si>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</si>
  <si>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</si>
  <si>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</si>
  <si>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</si>
  <si>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</si>
  <si>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</si>
  <si>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</si>
  <si>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</si>
  <si>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</si>
  <si>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</si>
  <si>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</si>
  <si>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</si>
  <si>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</si>
  <si>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</si>
  <si>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</si>
  <si>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</si>
  <si>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</si>
  <si>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</si>
  <si>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</si>
  <si>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</si>
  <si>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</si>
  <si>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</si>
  <si>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</si>
  <si>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</si>
  <si>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</si>
  <si>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</si>
  <si>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</si>
  <si>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</si>
  <si>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</si>
  <si>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</si>
  <si>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</si>
  <si>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</si>
  <si>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</si>
  <si>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</si>
  <si>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</si>
  <si>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</si>
  <si>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</si>
  <si>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</si>
  <si>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</si>
  <si>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</si>
  <si>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</si>
  <si>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</si>
  <si>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</si>
  <si>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</si>
  <si>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</si>
  <si>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</si>
  <si>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</si>
  <si>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</si>
  <si>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</si>
  <si>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</si>
  <si>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</si>
  <si>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</si>
  <si>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</si>
  <si>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</si>
  <si>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</si>
  <si>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</si>
  <si>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</si>
  <si>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</si>
  <si>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</si>
  <si>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</si>
  <si>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</si>
  <si>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</si>
  <si>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</si>
  <si>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</si>
  <si>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</si>
  <si>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</si>
  <si>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</si>
  <si>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</si>
  <si>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</si>
  <si>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</si>
  <si>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</si>
  <si>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</si>
  <si>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</si>
  <si>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</si>
  <si>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</si>
  <si>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</si>
  <si>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</si>
  <si>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</si>
  <si>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</si>
  <si>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</si>
  <si>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</si>
  <si>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</si>
  <si>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</si>
  <si>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</si>
  <si>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</si>
  <si>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</si>
  <si>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</si>
  <si>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</si>
  <si>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</si>
  <si>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</si>
  <si>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</si>
  <si>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</si>
  <si>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</si>
  <si>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</si>
  <si>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</si>
  <si>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</si>
  <si>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</si>
  <si>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</si>
  <si>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</si>
  <si>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</si>
  <si>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</si>
  <si>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</si>
  <si>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</si>
  <si>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</si>
  <si>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</si>
  <si>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</si>
  <si>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</si>
  <si>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</si>
  <si>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</si>
  <si>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</si>
  <si>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</si>
  <si>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</si>
  <si>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</si>
  <si>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</si>
  <si>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</si>
  <si>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</si>
  <si>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</si>
  <si>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</si>
  <si>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</si>
  <si>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</si>
  <si>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</si>
  <si>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</si>
  <si>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</si>
  <si>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</si>
  <si>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</si>
  <si>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</si>
  <si>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</si>
  <si>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</si>
  <si>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</si>
  <si>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</si>
  <si>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</si>
  <si>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</si>
  <si>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</si>
  <si>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</si>
  <si>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</si>
  <si>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</si>
  <si>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</si>
  <si>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</si>
  <si>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</si>
  <si>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</si>
  <si>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</si>
  <si>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</si>
  <si>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</si>
  <si>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</si>
  <si>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</si>
  <si>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</si>
  <si>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</si>
  <si>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</si>
  <si>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</si>
  <si>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</si>
  <si>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</si>
  <si>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</si>
  <si>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</si>
  <si>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</si>
  <si>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</si>
  <si>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</si>
  <si>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</si>
  <si>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</si>
  <si>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</si>
  <si>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</si>
  <si>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</si>
  <si>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</si>
  <si>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</si>
  <si>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</si>
  <si>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</si>
  <si>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</si>
  <si>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</si>
  <si>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</si>
  <si>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</si>
  <si>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</si>
  <si>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</si>
  <si>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</si>
  <si>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</si>
  <si>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</si>
  <si>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</si>
  <si>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</si>
  <si>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</si>
  <si>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</si>
  <si>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</si>
  <si>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</si>
  <si>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</si>
  <si>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</si>
  <si>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</si>
  <si>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</si>
  <si>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</si>
  <si>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</si>
  <si>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</si>
  <si>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</si>
  <si>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</si>
  <si>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</si>
  <si>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</si>
  <si>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</si>
  <si>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</si>
  <si>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</si>
  <si>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</si>
  <si>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</si>
  <si>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</si>
  <si>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</si>
  <si>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</si>
  <si>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</si>
  <si>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</si>
  <si>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</si>
  <si>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</si>
  <si>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</si>
  <si>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</si>
  <si>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</si>
  <si>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</si>
  <si>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</si>
  <si>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</si>
  <si>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</si>
  <si>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</si>
  <si>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</si>
  <si>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</si>
  <si>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</si>
  <si>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</si>
  <si>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</si>
  <si>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</si>
  <si>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</si>
  <si>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</si>
  <si>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</si>
  <si>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</si>
  <si>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</si>
  <si>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</si>
  <si>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</si>
  <si>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</si>
  <si>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</si>
  <si>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</si>
  <si>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</si>
  <si>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</si>
  <si>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</si>
  <si>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</si>
  <si>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</si>
  <si>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</si>
  <si>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</si>
  <si>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</si>
  <si>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</si>
  <si>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</si>
  <si>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</si>
  <si>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</si>
  <si>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</si>
  <si>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</si>
  <si>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</si>
  <si>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</si>
  <si>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</si>
  <si>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</si>
  <si>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</si>
  <si>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</si>
  <si>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</si>
  <si>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</si>
  <si>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</si>
  <si>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</si>
  <si>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</si>
  <si>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</si>
  <si>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</si>
  <si>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</si>
  <si>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</si>
  <si>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</si>
  <si>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</si>
  <si>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</si>
  <si>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</si>
  <si>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</si>
  <si>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</si>
  <si>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</si>
  <si>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</si>
  <si>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</si>
  <si>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</si>
  <si>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</si>
  <si>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</si>
  <si>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</si>
  <si>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</si>
  <si>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</si>
  <si>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</si>
  <si>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</si>
  <si>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</si>
  <si>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</si>
  <si>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</si>
  <si>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</si>
  <si>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</si>
  <si>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</si>
  <si>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</si>
  <si>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</si>
  <si>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</si>
  <si>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</si>
  <si>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</si>
  <si>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</si>
  <si>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</si>
  <si>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</si>
  <si>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</si>
  <si>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</si>
  <si>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</si>
  <si>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</si>
  <si>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</si>
  <si>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</si>
  <si>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</si>
  <si>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</si>
  <si>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</si>
  <si>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</si>
  <si>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</si>
  <si>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</si>
  <si>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</si>
  <si>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</si>
  <si>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</si>
  <si>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</si>
  <si>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</si>
  <si>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</si>
  <si>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</si>
  <si>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</si>
  <si>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</si>
  <si>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</si>
  <si>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</si>
  <si>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</si>
  <si>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</si>
  <si>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</si>
  <si>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</si>
  <si>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</si>
  <si>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</si>
  <si>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</si>
  <si>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</si>
  <si>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</si>
  <si>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</si>
  <si>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</si>
  <si>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</si>
  <si>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</si>
  <si>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</si>
  <si>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</si>
  <si>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</si>
  <si>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</si>
  <si>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</si>
  <si>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</si>
  <si>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</si>
  <si>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</si>
  <si>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</si>
  <si>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</si>
  <si>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</si>
  <si>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</si>
  <si>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</si>
  <si>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</si>
  <si>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</si>
  <si>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</si>
  <si>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</si>
  <si>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</si>
  <si>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</si>
  <si>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</si>
  <si>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</si>
  <si>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</si>
  <si>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</si>
  <si>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</si>
  <si>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</si>
  <si>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</si>
  <si>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</si>
  <si>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</si>
  <si>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</si>
  <si>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</si>
  <si>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</si>
  <si>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</si>
  <si>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</si>
  <si>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</si>
  <si>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</si>
  <si>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</si>
  <si>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</si>
  <si>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</si>
  <si>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</si>
  <si>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</si>
  <si>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</si>
  <si>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</si>
  <si>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</si>
  <si>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</si>
  <si>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</si>
  <si>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</si>
  <si>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</si>
  <si>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</si>
  <si>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</si>
  <si>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</si>
  <si>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</si>
  <si>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</si>
  <si>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</si>
  <si>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</si>
  <si>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</si>
  <si>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</si>
  <si>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</si>
  <si>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</si>
  <si>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</si>
  <si>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</si>
  <si>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</si>
  <si>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</si>
  <si>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</si>
  <si>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</si>
  <si>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</si>
  <si>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</si>
  <si>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</si>
  <si>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</si>
  <si>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</si>
  <si>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</si>
  <si>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</si>
  <si>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</si>
  <si>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</si>
  <si>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</si>
  <si>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</si>
  <si>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</si>
  <si>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</si>
  <si>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</si>
  <si>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</si>
  <si>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</si>
  <si>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</si>
  <si>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</si>
  <si>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</si>
  <si>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</si>
  <si>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</si>
  <si>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</si>
  <si>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</si>
  <si>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</si>
  <si>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</si>
  <si>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</si>
  <si>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</si>
  <si>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</si>
  <si>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</si>
  <si>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</si>
  <si>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</si>
  <si>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</si>
  <si>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</si>
  <si>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</si>
  <si>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</si>
  <si>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</si>
  <si>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</si>
  <si>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</si>
  <si>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</si>
  <si>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</si>
  <si>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</si>
  <si>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</si>
  <si>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</si>
  <si>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</si>
  <si>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</si>
  <si>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</si>
  <si>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</si>
  <si>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</si>
  <si>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</si>
  <si>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</si>
  <si>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</si>
  <si>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</si>
  <si>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</si>
  <si>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</si>
  <si>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</si>
  <si>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</si>
  <si>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</si>
  <si>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</si>
  <si>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</si>
  <si>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</si>
  <si>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</si>
  <si>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</si>
  <si>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</si>
  <si>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</si>
  <si>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</si>
  <si>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</si>
  <si>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</si>
  <si>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</si>
  <si>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</si>
  <si>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</si>
  <si>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</si>
  <si>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</si>
  <si>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</si>
  <si>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</si>
  <si>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</si>
  <si>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</si>
  <si>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</si>
  <si>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</si>
  <si>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</si>
  <si>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</si>
  <si>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</si>
  <si>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</si>
  <si>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</si>
  <si>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</si>
  <si>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</si>
  <si>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</si>
  <si>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</si>
  <si>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</si>
  <si>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</si>
  <si>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</si>
  <si>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</si>
  <si>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</si>
  <si>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</si>
  <si>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</si>
  <si>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</si>
  <si>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</si>
  <si>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</si>
  <si>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</si>
  <si>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</si>
  <si>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</si>
  <si>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</si>
  <si>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</si>
  <si>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</si>
  <si>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</si>
  <si>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</si>
  <si>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</si>
  <si>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</si>
  <si>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</si>
  <si>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</si>
  <si>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</si>
  <si>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</si>
  <si>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</si>
  <si>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</si>
  <si>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</si>
  <si>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</si>
  <si>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</si>
  <si>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</si>
  <si>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</si>
  <si>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</si>
  <si>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</si>
  <si>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</si>
  <si>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</si>
  <si>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</si>
  <si>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</si>
  <si>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</si>
  <si>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</si>
  <si>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</si>
  <si>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</si>
  <si>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</si>
  <si>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</si>
  <si>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</si>
  <si>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</si>
  <si>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</si>
  <si>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</si>
  <si>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</si>
  <si>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</si>
  <si>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</si>
  <si>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</si>
  <si>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</si>
  <si>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</si>
  <si>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</si>
  <si>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</si>
  <si>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</si>
  <si>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</si>
  <si>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</si>
  <si>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</si>
  <si>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</si>
  <si>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</si>
  <si>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</si>
  <si>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</si>
  <si>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</si>
  <si>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</si>
  <si>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</si>
  <si>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</si>
  <si>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</si>
  <si>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</si>
  <si>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</si>
  <si>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</si>
  <si>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</si>
  <si>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</si>
  <si>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</si>
  <si>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</si>
  <si>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</si>
  <si>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</si>
  <si>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</si>
  <si>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</si>
  <si>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</si>
  <si>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</si>
  <si>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</si>
  <si>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</si>
  <si>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</si>
  <si>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</si>
  <si>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</si>
  <si>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</si>
  <si>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</si>
  <si>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</si>
  <si>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</si>
  <si>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</si>
  <si>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</si>
  <si>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</si>
  <si>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</si>
  <si>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</si>
  <si>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</si>
  <si>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</si>
  <si>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</si>
  <si>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</si>
  <si>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</si>
  <si>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</si>
  <si>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</si>
  <si>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</si>
  <si>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</si>
  <si>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</si>
  <si>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</si>
  <si>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</si>
  <si>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</si>
  <si>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</si>
  <si>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</si>
  <si>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</si>
  <si>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</si>
  <si>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</si>
  <si>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</si>
  <si>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</si>
  <si>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</si>
  <si>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</si>
  <si>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</si>
  <si>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</si>
  <si>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</si>
  <si>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</si>
  <si>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</si>
  <si>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</si>
  <si>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</si>
  <si>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</si>
  <si>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</si>
  <si>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</si>
  <si>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</si>
  <si>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</si>
  <si>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</si>
  <si>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</si>
  <si>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</si>
  <si>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</si>
  <si>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</si>
  <si>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</si>
  <si>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</si>
  <si>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</si>
  <si>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</si>
  <si>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</si>
  <si>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</si>
  <si>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</si>
  <si>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</si>
  <si>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</si>
  <si>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</si>
  <si>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</si>
  <si>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</si>
  <si>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</si>
  <si>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</si>
  <si>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</si>
  <si>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</si>
  <si>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</si>
  <si>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</si>
  <si>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</si>
  <si>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</si>
  <si>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</si>
  <si>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</si>
  <si>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</si>
  <si>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</si>
  <si>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</si>
  <si>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</si>
  <si>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</si>
  <si>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</si>
  <si>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</si>
  <si>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</si>
  <si>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</si>
  <si>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</si>
  <si>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</si>
  <si>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</si>
  <si>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</si>
  <si>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</si>
  <si>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</si>
  <si>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</si>
  <si>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</si>
  <si>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</si>
  <si>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</si>
  <si>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</si>
  <si>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</si>
  <si>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</si>
  <si>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</si>
  <si>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</si>
  <si>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</si>
  <si>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</si>
  <si>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</si>
  <si>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</si>
  <si>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</si>
  <si>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</si>
  <si>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</si>
  <si>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</si>
  <si>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</si>
  <si>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</si>
  <si>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</si>
  <si>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</si>
  <si>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</si>
  <si>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</si>
  <si>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</si>
  <si>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</si>
  <si>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</si>
  <si>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</si>
  <si>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</si>
  <si>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</si>
  <si>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</si>
  <si>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</si>
  <si>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</si>
  <si>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</si>
  <si>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</si>
  <si>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</si>
  <si>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</si>
  <si>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</si>
  <si>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</si>
  <si>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</si>
  <si>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</si>
  <si>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</si>
  <si>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</si>
  <si>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</si>
  <si>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</si>
  <si>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</si>
  <si>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</si>
  <si>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</si>
  <si>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</si>
  <si>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</si>
  <si>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</si>
  <si>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</si>
  <si>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</si>
  <si>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</si>
  <si>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</si>
  <si>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</si>
  <si>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</si>
  <si>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</si>
  <si>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</si>
  <si>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</si>
  <si>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</si>
  <si>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</si>
  <si>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</si>
  <si>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</si>
  <si>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</si>
  <si>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</si>
  <si>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</si>
  <si>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</si>
  <si>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</si>
  <si>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</si>
  <si>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</si>
  <si>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</si>
  <si>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</si>
  <si>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</si>
  <si>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</si>
  <si>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</si>
  <si>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</si>
  <si>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</si>
  <si>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</si>
  <si>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</si>
  <si>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</si>
  <si>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</si>
  <si>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</si>
  <si>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</si>
  <si>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</si>
  <si>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</si>
  <si>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</si>
  <si>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</si>
  <si>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</si>
  <si>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</si>
  <si>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</si>
  <si>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</si>
  <si>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</si>
  <si>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</si>
  <si>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</si>
  <si>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</si>
  <si>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</si>
  <si>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</si>
  <si>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</si>
  <si>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</si>
  <si>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</si>
  <si>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</si>
  <si>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</si>
  <si>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</si>
  <si>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</si>
  <si>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</si>
  <si>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</si>
  <si>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</si>
  <si>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</si>
  <si>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</si>
  <si>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</si>
  <si>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</si>
  <si>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</si>
  <si>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</si>
  <si>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</si>
  <si>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</si>
  <si>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</si>
  <si>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</si>
  <si>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</si>
  <si>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</si>
  <si>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</si>
  <si>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</si>
  <si>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</si>
  <si>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</si>
  <si>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</si>
  <si>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</si>
  <si>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</si>
  <si>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</si>
  <si>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</si>
  <si>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</si>
  <si>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</si>
  <si>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</si>
  <si>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</si>
  <si>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</si>
  <si>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</si>
  <si>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</si>
  <si>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</si>
  <si>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</si>
  <si>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</si>
  <si>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</si>
  <si>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</si>
  <si>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</si>
  <si>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</si>
  <si>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</si>
  <si>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</si>
  <si>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</si>
  <si>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</si>
  <si>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</si>
  <si>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</si>
  <si>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</si>
  <si>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</si>
  <si>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</si>
  <si>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</si>
  <si>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</si>
  <si>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</si>
  <si>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</si>
  <si>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</si>
  <si>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</si>
  <si>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</si>
  <si>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</si>
  <si>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</si>
  <si>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</si>
  <si>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</si>
  <si>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</si>
  <si>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</si>
  <si>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</si>
  <si>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</si>
  <si>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</si>
  <si>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</si>
  <si>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</si>
  <si>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</si>
  <si>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</si>
  <si>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</si>
  <si>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</si>
  <si>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</si>
  <si>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</si>
  <si>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</si>
  <si>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</si>
  <si>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</si>
  <si>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</si>
  <si>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</si>
  <si>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</si>
  <si>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</si>
  <si>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</si>
  <si>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</si>
  <si>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</si>
  <si>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</si>
  <si>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</si>
  <si>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</si>
  <si>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</si>
  <si>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</si>
  <si>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</si>
  <si>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</si>
  <si>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</si>
  <si>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</si>
  <si>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</si>
  <si>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</si>
  <si>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</si>
  <si>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</si>
  <si>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</si>
  <si>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</si>
  <si>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</si>
  <si>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</si>
  <si>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</si>
  <si>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</si>
  <si>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</si>
  <si>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</si>
  <si>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</si>
  <si>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</si>
  <si>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</si>
  <si>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</si>
  <si>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</si>
  <si>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</si>
  <si>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</si>
  <si>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</si>
  <si>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</si>
  <si>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</si>
  <si>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</si>
  <si>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</si>
  <si>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</si>
  <si>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</si>
  <si>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</si>
  <si>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</si>
  <si>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</si>
  <si>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</si>
  <si>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</si>
  <si>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</si>
  <si>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</si>
  <si>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</si>
  <si>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</si>
  <si>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</si>
  <si>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</si>
  <si>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</si>
  <si>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</si>
  <si>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</si>
  <si>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</si>
  <si>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</si>
  <si>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</si>
  <si>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</si>
  <si>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</si>
  <si>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</si>
  <si>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</si>
  <si>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</si>
  <si>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</si>
  <si>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</si>
  <si>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</si>
  <si>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</si>
  <si>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</si>
  <si>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</si>
  <si>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</si>
  <si>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</si>
  <si>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</si>
  <si>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</si>
  <si>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</si>
  <si>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</si>
  <si>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</si>
  <si>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</si>
  <si>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</si>
  <si>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</si>
  <si>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</si>
  <si>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</si>
  <si>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</si>
  <si>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</si>
  <si>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</si>
  <si>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</si>
  <si>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</si>
  <si>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</si>
  <si>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</si>
  <si>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</si>
  <si>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</si>
  <si>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</si>
  <si>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</si>
  <si>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</si>
  <si>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</si>
  <si>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</si>
  <si>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</si>
  <si>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</si>
  <si>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</si>
  <si>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</si>
  <si>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</si>
  <si>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</si>
  <si>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</si>
  <si>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</si>
  <si>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</si>
  <si>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</si>
  <si>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</si>
  <si>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</si>
  <si>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</si>
  <si>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</si>
  <si>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</si>
  <si>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</si>
  <si>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</si>
  <si>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</si>
  <si>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</si>
  <si>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</si>
  <si>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</si>
  <si>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</si>
  <si>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</si>
  <si>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</si>
  <si>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</si>
  <si>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</si>
  <si>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</si>
  <si>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</si>
  <si>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</si>
  <si>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</si>
  <si>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</si>
  <si>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</si>
  <si>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</si>
  <si>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</si>
  <si>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</si>
  <si>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</si>
  <si>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</si>
  <si>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</si>
  <si>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</si>
  <si>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</si>
  <si>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</si>
  <si>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</si>
  <si>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</si>
  <si>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</si>
  <si>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</si>
  <si>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</si>
  <si>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</si>
  <si>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</si>
  <si>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</si>
  <si>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</si>
  <si>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</si>
  <si>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</si>
  <si>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</si>
  <si>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</si>
  <si>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</si>
  <si>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</si>
  <si>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</si>
  <si>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</si>
  <si>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</si>
  <si>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</si>
  <si>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</si>
  <si>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</si>
  <si>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</si>
  <si>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</si>
  <si>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</si>
  <si>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</si>
  <si>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</si>
  <si>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</si>
  <si>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</si>
  <si>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</si>
  <si>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</si>
  <si>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</si>
  <si>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</si>
  <si>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</si>
  <si>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</si>
  <si>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</si>
  <si>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</si>
  <si>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</si>
  <si>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</si>
  <si>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</si>
  <si>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</si>
  <si>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</si>
  <si>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</si>
  <si>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</si>
  <si>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</si>
  <si>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</si>
  <si>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</si>
  <si>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</si>
  <si>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</si>
  <si>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</si>
  <si>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</si>
  <si>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</si>
  <si>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</si>
  <si>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</si>
  <si>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</si>
  <si>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</si>
  <si>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</si>
  <si>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</si>
  <si>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</si>
  <si>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</si>
  <si>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</si>
  <si>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</si>
  <si>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</si>
  <si>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</si>
  <si>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</si>
  <si>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</si>
  <si>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</si>
  <si>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</si>
  <si>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</si>
  <si>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</si>
  <si>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</si>
  <si>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</si>
  <si>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</si>
  <si>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</si>
  <si>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</si>
  <si>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</si>
  <si>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</si>
  <si>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</si>
  <si>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</si>
  <si>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</si>
  <si>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</si>
  <si>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</si>
  <si>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</si>
  <si>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</si>
  <si>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</si>
  <si>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</si>
  <si>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</si>
  <si>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</si>
  <si>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</si>
  <si>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</si>
  <si>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</si>
  <si>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</si>
  <si>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</si>
  <si>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</si>
  <si>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</si>
  <si>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</si>
  <si>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</si>
  <si>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</si>
  <si>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</si>
  <si>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</si>
  <si>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</si>
  <si>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</si>
  <si>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</si>
  <si>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</si>
  <si>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</si>
  <si>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</si>
  <si>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</si>
  <si>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</si>
  <si>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</si>
  <si>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</si>
  <si>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</si>
  <si>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</si>
  <si>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</si>
  <si>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</si>
  <si>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</si>
  <si>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</si>
  <si>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</si>
  <si>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</si>
  <si>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</si>
  <si>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</si>
  <si>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</si>
  <si>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</si>
  <si>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</si>
  <si>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</si>
  <si>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</si>
  <si>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</si>
  <si>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</si>
  <si>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</si>
  <si>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</si>
  <si>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</si>
  <si>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</si>
  <si>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</si>
  <si>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</si>
  <si>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</si>
  <si>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</si>
  <si>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</si>
  <si>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</si>
  <si>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</si>
  <si>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</si>
  <si>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</si>
  <si>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</si>
  <si>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</si>
  <si>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</si>
  <si>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</si>
  <si>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</si>
  <si>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</si>
  <si>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</si>
  <si>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</si>
  <si>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</si>
  <si>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</si>
  <si>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</si>
  <si>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</si>
  <si>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</si>
  <si>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</si>
  <si>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</si>
  <si>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</si>
  <si>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</si>
  <si>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</si>
  <si>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</si>
  <si>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</si>
  <si>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</si>
  <si>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</si>
  <si>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</si>
  <si>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</si>
  <si>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</si>
  <si>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</si>
  <si>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</si>
  <si>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</si>
  <si>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</si>
  <si>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</si>
  <si>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</si>
  <si>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</si>
  <si>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</si>
  <si>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</si>
  <si>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</si>
  <si>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</si>
  <si>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</si>
  <si>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</si>
  <si>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</si>
  <si>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</si>
  <si>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</si>
  <si>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</si>
  <si>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</si>
  <si>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</si>
  <si>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</si>
  <si>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</si>
  <si>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</si>
  <si>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</si>
  <si>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</si>
  <si>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</si>
  <si>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</si>
  <si>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</si>
  <si>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</si>
  <si>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</si>
  <si>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</si>
  <si>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</si>
  <si>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</si>
  <si>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</si>
  <si>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</si>
  <si>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</si>
  <si>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</si>
  <si>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</si>
  <si>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</si>
  <si>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</si>
  <si>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</si>
  <si>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</si>
  <si>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</si>
  <si>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</si>
  <si>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</si>
  <si>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</si>
  <si>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</si>
  <si>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</si>
  <si>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</si>
  <si>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</si>
  <si>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</si>
  <si>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</si>
  <si>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</si>
  <si>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</si>
  <si>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</si>
  <si>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</si>
  <si>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</si>
  <si>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</si>
  <si>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</si>
  <si>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</si>
  <si>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</si>
  <si>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</si>
  <si>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</si>
  <si>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</si>
  <si>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</si>
  <si>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</si>
  <si>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</si>
  <si>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</si>
  <si>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</si>
  <si>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</si>
  <si>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</si>
  <si>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</si>
  <si>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</si>
  <si>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</si>
  <si>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</si>
  <si>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</si>
  <si>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</si>
  <si>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</si>
  <si>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</si>
  <si>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</si>
  <si>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</si>
  <si>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</si>
  <si>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</si>
  <si>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</si>
  <si>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</si>
  <si>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</si>
  <si>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</si>
  <si>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</si>
  <si>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</si>
  <si>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</si>
  <si>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</si>
  <si>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</si>
  <si>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</si>
  <si>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</si>
  <si>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</si>
  <si>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</si>
  <si>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</si>
  <si>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</si>
  <si>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</si>
  <si>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</si>
  <si>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</si>
  <si>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</si>
  <si>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</si>
  <si>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</si>
  <si>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</si>
  <si>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</si>
  <si>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</si>
  <si>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</si>
  <si>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</si>
  <si>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</si>
  <si>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</si>
  <si>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</si>
  <si>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</si>
  <si>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</si>
  <si>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</si>
  <si>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</si>
  <si>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</si>
  <si>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</si>
  <si>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</si>
  <si>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</si>
  <si>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</si>
  <si>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</si>
  <si>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</si>
  <si>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</si>
  <si>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</si>
  <si>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</si>
  <si>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</si>
  <si>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</si>
  <si>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</si>
  <si>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</si>
  <si>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</si>
  <si>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</si>
  <si>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</si>
  <si>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</si>
  <si>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</si>
  <si>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</si>
  <si>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</si>
  <si>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</si>
  <si>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</si>
  <si>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</si>
  <si>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</si>
  <si>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</si>
  <si>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</si>
  <si>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</si>
  <si>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</si>
  <si>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</si>
  <si>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</si>
  <si>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</si>
  <si>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</si>
  <si>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</si>
  <si>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</si>
  <si>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</si>
  <si>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</si>
  <si>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</si>
  <si>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</si>
  <si>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</si>
  <si>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</si>
  <si>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</si>
  <si>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</si>
  <si>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</si>
  <si>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</si>
  <si>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</si>
  <si>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</si>
  <si>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</si>
  <si>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</si>
  <si>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</si>
  <si>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</si>
  <si>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</si>
  <si>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</si>
  <si>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</si>
  <si>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</si>
  <si>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</si>
  <si>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</si>
  <si>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</si>
  <si>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</si>
  <si>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</si>
  <si>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</si>
  <si>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</si>
  <si>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</si>
  <si>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</si>
  <si>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</si>
  <si>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</si>
  <si>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</si>
  <si>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</si>
  <si>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</si>
  <si>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</si>
  <si>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</si>
  <si>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</si>
  <si>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</si>
  <si>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</si>
  <si>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</si>
  <si>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</si>
  <si>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</si>
  <si>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</si>
  <si>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</si>
  <si>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</si>
  <si>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</si>
  <si>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</si>
  <si>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</si>
  <si>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</si>
  <si>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</si>
  <si>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</si>
  <si>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</si>
  <si>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</si>
  <si>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</si>
  <si>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</si>
  <si>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</si>
  <si>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</si>
  <si>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</si>
  <si>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</si>
  <si>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</si>
  <si>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</si>
  <si>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</si>
  <si>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</si>
  <si>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</si>
  <si>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</si>
  <si>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</si>
  <si>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</si>
  <si>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</si>
  <si>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</si>
  <si>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</si>
  <si>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</si>
  <si>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</si>
  <si>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</si>
  <si>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</si>
  <si>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</si>
  <si>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</si>
  <si>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</si>
  <si>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</si>
  <si>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</si>
  <si>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</si>
  <si>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</si>
  <si>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</si>
  <si>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</si>
  <si>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</si>
  <si>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</si>
  <si>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</si>
  <si>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</si>
  <si>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</si>
  <si>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</si>
  <si>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</si>
  <si>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</si>
  <si>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</si>
  <si>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</si>
  <si>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</si>
  <si>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</si>
  <si>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</si>
  <si>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</si>
  <si>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</si>
  <si>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</si>
  <si>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</si>
  <si>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</si>
  <si>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</si>
  <si>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</si>
  <si>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</si>
  <si>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</si>
  <si>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</si>
  <si>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</si>
  <si>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</si>
  <si>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</si>
  <si>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</si>
  <si>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</si>
  <si>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</si>
  <si>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</si>
  <si>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</si>
  <si>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</si>
  <si>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</si>
  <si>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</si>
  <si>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</si>
  <si>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</si>
  <si>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</si>
  <si>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</si>
  <si>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</si>
  <si>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</si>
  <si>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</si>
  <si>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</si>
  <si>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</si>
  <si>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</si>
  <si>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</si>
  <si>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</si>
  <si>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</si>
  <si>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</si>
  <si>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</si>
  <si>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</si>
  <si>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</si>
  <si>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</si>
  <si>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</si>
  <si>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</si>
  <si>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</si>
  <si>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</si>
  <si>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</si>
  <si>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</si>
  <si>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</si>
  <si>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</si>
  <si>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</si>
  <si>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</si>
  <si>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</si>
  <si>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</si>
  <si>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</si>
  <si>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</si>
  <si>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</si>
  <si>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</si>
  <si>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</si>
  <si>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</si>
  <si>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</si>
  <si>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</si>
  <si>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</si>
  <si>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</si>
  <si>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</si>
  <si>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</si>
  <si>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</si>
  <si>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</si>
  <si>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</si>
  <si>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</si>
  <si>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</si>
  <si>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</si>
  <si>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</si>
  <si>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</si>
  <si>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</si>
  <si>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</si>
  <si>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</si>
  <si>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</si>
  <si>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</si>
  <si>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</si>
  <si>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</si>
  <si>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</si>
  <si>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</si>
  <si>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</si>
  <si>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</si>
  <si>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</si>
  <si>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</si>
  <si>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</si>
  <si>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</si>
  <si>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</si>
  <si>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</si>
  <si>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</si>
  <si>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</si>
  <si>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</si>
  <si>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</si>
  <si>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</si>
  <si>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</si>
  <si>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</si>
  <si>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</si>
  <si>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</si>
  <si>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</si>
  <si>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</si>
  <si>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</si>
  <si>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</si>
  <si>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</si>
  <si>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</si>
  <si>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</si>
  <si>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</si>
  <si>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</si>
  <si>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</si>
  <si>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</si>
  <si>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</si>
  <si>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</si>
  <si>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</si>
  <si>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</si>
  <si>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</si>
  <si>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</si>
  <si>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</si>
  <si>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</si>
  <si>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</si>
  <si>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</si>
  <si>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</si>
  <si>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</si>
  <si>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</si>
  <si>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</si>
  <si>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</si>
  <si>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</si>
  <si>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</si>
  <si>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</si>
  <si>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</si>
  <si>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</si>
  <si>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</si>
  <si>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</si>
  <si>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</si>
  <si>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</si>
  <si>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</si>
  <si>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</si>
  <si>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</si>
  <si>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</si>
  <si>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</si>
  <si>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</si>
  <si>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</si>
  <si>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</si>
  <si>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</si>
  <si>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</si>
  <si>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</si>
  <si>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</si>
  <si>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</si>
  <si>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</si>
  <si>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</si>
  <si>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</si>
  <si>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</si>
  <si>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</si>
  <si>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</si>
  <si>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</si>
  <si>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</si>
  <si>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</si>
  <si>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</si>
  <si>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</si>
  <si>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</si>
  <si>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</si>
  <si>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</si>
  <si>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</si>
  <si>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</si>
  <si>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</si>
  <si>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</si>
  <si>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</si>
  <si>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</si>
  <si>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</si>
  <si>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</si>
  <si>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</si>
  <si>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</si>
  <si>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</si>
  <si>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</si>
  <si>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</si>
  <si>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</si>
  <si>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</si>
  <si>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</si>
  <si>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</si>
  <si>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</si>
  <si>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</si>
  <si>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</si>
  <si>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</si>
  <si>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</si>
  <si>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</si>
  <si>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</si>
  <si>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</si>
  <si>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</si>
  <si>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</si>
  <si>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</si>
  <si>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</si>
  <si>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</si>
  <si>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</si>
  <si>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</si>
  <si>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</si>
  <si>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</si>
  <si>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</si>
  <si>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</si>
  <si>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</si>
  <si>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</si>
  <si>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</si>
  <si>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</si>
  <si>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</si>
  <si>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</si>
  <si>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</si>
  <si>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</si>
  <si>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</si>
  <si>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</si>
  <si>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</si>
  <si>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</si>
  <si>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</si>
  <si>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</si>
  <si>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</si>
  <si>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</si>
  <si>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</si>
  <si>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</si>
  <si>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</si>
  <si>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</si>
  <si>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</si>
  <si>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</si>
  <si>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</si>
  <si>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</si>
  <si>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</si>
  <si>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</si>
  <si>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</si>
  <si>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</si>
  <si>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</si>
  <si>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</si>
  <si>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</si>
  <si>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</si>
  <si>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</si>
  <si>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</si>
  <si>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</si>
  <si>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</si>
  <si>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</si>
  <si>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</si>
  <si>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</si>
  <si>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</si>
  <si>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</si>
  <si>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</si>
  <si>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</si>
  <si>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</si>
  <si>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</si>
  <si>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</si>
  <si>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</si>
  <si>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</si>
  <si>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</si>
  <si>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</si>
  <si>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</si>
  <si>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</si>
  <si>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</si>
  <si>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</si>
  <si>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</si>
  <si>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</si>
  <si>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</si>
  <si>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</si>
  <si>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</si>
  <si>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</si>
  <si>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</si>
  <si>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</si>
  <si>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</si>
  <si>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</si>
  <si>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</si>
  <si>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</si>
  <si>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</si>
  <si>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</si>
  <si>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</si>
  <si>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</si>
  <si>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</si>
  <si>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</si>
  <si>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</si>
  <si>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</si>
  <si>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</si>
  <si>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</si>
  <si>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</si>
  <si>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</si>
  <si>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</si>
  <si>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</si>
  <si>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</si>
  <si>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</si>
  <si>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</si>
  <si>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</si>
  <si>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</si>
  <si>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</si>
  <si>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</si>
  <si>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</si>
  <si>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</si>
  <si>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</si>
  <si>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</si>
  <si>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</si>
  <si>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</si>
  <si>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</si>
  <si>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</si>
  <si>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</si>
  <si>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</si>
  <si>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</si>
  <si>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</si>
  <si>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</si>
  <si>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</si>
  <si>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</si>
  <si>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</si>
  <si>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</si>
  <si>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</si>
  <si>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</si>
  <si>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</si>
  <si>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</si>
  <si>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</si>
  <si>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</si>
  <si>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</si>
  <si>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</si>
  <si>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</si>
  <si>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</si>
  <si>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</si>
  <si>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</si>
  <si>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</si>
  <si>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</si>
  <si>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</si>
  <si>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</si>
  <si>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</si>
  <si>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</si>
  <si>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</si>
  <si>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</si>
  <si>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</si>
  <si>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</si>
  <si>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</si>
  <si>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</si>
  <si>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</si>
  <si>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</si>
  <si>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</si>
  <si>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</si>
  <si>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</si>
  <si>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</si>
  <si>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</si>
  <si>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</si>
  <si>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</si>
  <si>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</si>
  <si>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</si>
  <si>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</si>
  <si>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</si>
  <si>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</si>
  <si>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</si>
  <si>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</si>
  <si>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</si>
  <si>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</si>
  <si>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</si>
  <si>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</si>
  <si>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</si>
  <si>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</si>
  <si>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</si>
  <si>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</si>
  <si>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</si>
  <si>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</si>
  <si>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</si>
  <si>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</si>
  <si>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</si>
  <si>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</si>
  <si>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</si>
  <si>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</si>
  <si>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</si>
  <si>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</si>
  <si>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</si>
  <si>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</si>
  <si>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</si>
  <si>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</si>
  <si>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</si>
  <si>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</si>
  <si>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</si>
  <si>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</si>
  <si>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</si>
  <si>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</si>
  <si>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</si>
  <si>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</si>
  <si>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</si>
  <si>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</si>
  <si>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</si>
  <si>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</si>
  <si>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</si>
  <si>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</si>
  <si>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</si>
  <si>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</si>
  <si>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</si>
  <si>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</si>
  <si>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</si>
  <si>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</si>
  <si>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</si>
  <si>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</si>
  <si>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</si>
  <si>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</si>
  <si>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</si>
  <si>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</si>
  <si>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</si>
  <si>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</si>
  <si>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</si>
  <si>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</si>
  <si>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</si>
  <si>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</si>
  <si>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</si>
  <si>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</si>
  <si>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</si>
  <si>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</si>
  <si>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</si>
  <si>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</si>
  <si>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</si>
  <si>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</si>
  <si>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</si>
  <si>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</si>
  <si>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</si>
  <si>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</si>
  <si>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</si>
  <si>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</si>
  <si>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</si>
  <si>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</si>
  <si>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</si>
  <si>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</si>
  <si>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</si>
  <si>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</si>
  <si>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</si>
  <si>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</si>
  <si>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</si>
  <si>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</si>
  <si>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</si>
  <si>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</si>
  <si>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</si>
  <si>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</si>
  <si>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</si>
  <si>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</si>
  <si>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</si>
  <si>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</si>
  <si>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</si>
  <si>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</si>
  <si>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</si>
  <si>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</si>
  <si>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</si>
  <si>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</si>
  <si>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</si>
  <si>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</si>
  <si>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</si>
  <si>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</si>
  <si>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</si>
  <si>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</si>
  <si>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</si>
  <si>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</si>
  <si>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</si>
  <si>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</si>
  <si>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</si>
  <si>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</si>
  <si>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</si>
  <si>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</si>
  <si>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</si>
  <si>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</si>
  <si>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</si>
  <si>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</si>
  <si>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</si>
  <si>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</si>
  <si>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</si>
  <si>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</si>
  <si>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</si>
  <si>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</si>
  <si>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</si>
  <si>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</si>
  <si>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</si>
  <si>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</si>
  <si>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</si>
  <si>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</si>
  <si>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</si>
  <si>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</si>
  <si>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</si>
  <si>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</si>
  <si>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</si>
  <si>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</si>
  <si>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</si>
  <si>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</si>
  <si>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</si>
  <si>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</si>
  <si>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</si>
  <si>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</si>
  <si>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</si>
  <si>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</si>
  <si>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</si>
  <si>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</si>
  <si>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</si>
  <si>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</si>
  <si>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</si>
  <si>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</si>
  <si>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</si>
  <si>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</si>
  <si>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</si>
  <si>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</si>
  <si>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</si>
  <si>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</si>
  <si>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</si>
  <si>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</si>
  <si>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</si>
  <si>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</si>
  <si>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</si>
  <si>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</si>
  <si>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</si>
  <si>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</si>
  <si>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</si>
  <si>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</si>
  <si>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</si>
  <si>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</si>
  <si>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</si>
  <si>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</si>
  <si>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</si>
  <si>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</si>
  <si>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</si>
  <si>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</si>
  <si>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</si>
  <si>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</si>
  <si>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</si>
  <si>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</si>
  <si>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</si>
  <si>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</si>
  <si>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</si>
  <si>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</si>
  <si>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</si>
  <si>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</si>
  <si>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</si>
  <si>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</si>
  <si>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</si>
  <si>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</si>
  <si>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</si>
  <si>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</si>
  <si>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</si>
  <si>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</si>
  <si>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</si>
  <si>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</si>
  <si>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</si>
  <si>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</si>
  <si>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</si>
  <si>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</si>
  <si>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</si>
  <si>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</si>
  <si>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</si>
  <si>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</si>
  <si>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</si>
  <si>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</si>
  <si>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</si>
  <si>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</si>
  <si>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</si>
  <si>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</si>
  <si>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</si>
  <si>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</si>
  <si>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</si>
  <si>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</si>
  <si>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</si>
  <si>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</si>
  <si>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</si>
  <si>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</si>
  <si>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</si>
  <si>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</si>
  <si>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</si>
  <si>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</si>
  <si>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</si>
  <si>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</si>
  <si>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</si>
  <si>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</si>
  <si>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</si>
  <si>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</si>
  <si>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</si>
  <si>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</si>
  <si>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</si>
  <si>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</si>
  <si>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</si>
  <si>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</si>
  <si>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</si>
  <si>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</si>
  <si>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</si>
  <si>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</si>
  <si>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</si>
  <si>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</si>
  <si>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</si>
  <si>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</si>
  <si>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</si>
  <si>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</si>
  <si>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</si>
  <si>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</si>
  <si>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</si>
  <si>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</si>
  <si>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</si>
  <si>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</si>
  <si>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</si>
  <si>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</si>
  <si>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</si>
  <si>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</si>
  <si>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</si>
  <si>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</si>
  <si>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</si>
  <si>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</si>
  <si>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</si>
  <si>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</si>
  <si>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</si>
  <si>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</si>
  <si>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</si>
  <si>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</si>
  <si>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</si>
  <si>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</si>
  <si>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</si>
  <si>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</si>
  <si>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</si>
  <si>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</si>
  <si>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</si>
  <si>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</si>
  <si>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</si>
  <si>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</si>
  <si>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</si>
  <si>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</si>
  <si>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</si>
  <si>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</si>
  <si>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</si>
  <si>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</si>
  <si>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</si>
  <si>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</si>
  <si>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</si>
  <si>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</si>
  <si>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</si>
  <si>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</si>
  <si>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</si>
  <si>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</si>
  <si>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</si>
  <si>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</si>
  <si>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</si>
  <si>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</si>
  <si>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</si>
  <si>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</si>
  <si>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</si>
  <si>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</si>
  <si>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</si>
  <si>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</si>
  <si>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</si>
  <si>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</si>
  <si>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</si>
  <si>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</si>
  <si>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</si>
  <si>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</si>
  <si>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</si>
  <si>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</si>
  <si>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</si>
  <si>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</si>
  <si>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</si>
  <si>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</si>
  <si>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</si>
  <si>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</si>
  <si>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</si>
  <si>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</si>
  <si>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</si>
  <si>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</si>
  <si>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</si>
  <si>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</si>
  <si>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</si>
  <si>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</si>
  <si>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</si>
  <si>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</si>
  <si>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</si>
  <si>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</si>
  <si>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</si>
  <si>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</si>
  <si>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</si>
  <si>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</si>
  <si>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</si>
  <si>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</si>
  <si>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</si>
  <si>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</si>
  <si>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</si>
  <si>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</si>
  <si>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</si>
  <si>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</si>
  <si>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</si>
  <si>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</si>
  <si>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</si>
  <si>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</si>
  <si>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</si>
  <si>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</si>
  <si>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</si>
  <si>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</si>
  <si>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</si>
  <si>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</si>
  <si>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</si>
  <si>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</si>
  <si>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</si>
  <si>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</si>
  <si>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</si>
  <si>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</si>
  <si>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</si>
  <si>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</si>
  <si>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</si>
  <si>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</si>
  <si>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</si>
  <si>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</si>
  <si>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</si>
  <si>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</si>
  <si>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</si>
  <si>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</si>
  <si>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</si>
  <si>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</si>
  <si>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</si>
  <si>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</si>
  <si>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</si>
  <si>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</si>
  <si>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</si>
  <si>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</si>
  <si>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</si>
  <si>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</si>
  <si>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</si>
  <si>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</si>
  <si>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</si>
  <si>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</si>
  <si>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</si>
  <si>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</si>
  <si>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</si>
  <si>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</si>
  <si>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</si>
  <si>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</si>
  <si>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</si>
  <si>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</si>
  <si>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</si>
  <si>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</si>
  <si>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</si>
  <si>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</si>
  <si>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</si>
  <si>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</si>
  <si>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</si>
  <si>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</si>
  <si>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</si>
  <si>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</si>
  <si>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</si>
  <si>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</si>
  <si>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</si>
  <si>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</si>
  <si>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</si>
  <si>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</si>
  <si>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</si>
  <si>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</si>
  <si>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</si>
  <si>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</si>
  <si>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</si>
  <si>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</si>
  <si>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</si>
  <si>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</si>
  <si>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</si>
  <si>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</si>
  <si>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</si>
  <si>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</si>
  <si>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</si>
  <si>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</si>
  <si>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</si>
  <si>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</si>
  <si>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</si>
  <si>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</si>
  <si>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</si>
  <si>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</si>
  <si>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</si>
  <si>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</si>
  <si>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</si>
  <si>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</si>
  <si>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</si>
  <si>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</si>
  <si>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</si>
  <si>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</si>
  <si>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</si>
  <si>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</si>
  <si>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</si>
  <si>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</si>
  <si>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</si>
  <si>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</si>
  <si>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</si>
  <si>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</si>
  <si>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</si>
  <si>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</si>
  <si>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</si>
  <si>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</si>
  <si>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</si>
  <si>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</si>
  <si>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</si>
  <si>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</si>
  <si>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</si>
  <si>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</si>
  <si>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</si>
  <si>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</si>
  <si>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</si>
  <si>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</si>
  <si>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</si>
  <si>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</si>
  <si>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</si>
  <si>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</si>
  <si>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</si>
  <si>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</si>
  <si>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</si>
  <si>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</si>
  <si>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</si>
  <si>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</si>
  <si>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</si>
  <si>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</si>
  <si>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</si>
  <si>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</si>
  <si>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</si>
  <si>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</si>
  <si>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</si>
  <si>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</si>
  <si>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</si>
  <si>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</si>
  <si>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</si>
  <si>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</si>
  <si>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</si>
  <si>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</si>
  <si>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</si>
  <si>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</si>
  <si>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</si>
  <si>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</si>
  <si>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</si>
  <si>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</si>
  <si>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</si>
  <si>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</si>
  <si>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</si>
  <si>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</si>
  <si>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</si>
  <si>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</si>
  <si>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</si>
  <si>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</si>
  <si>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</si>
  <si>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</si>
  <si>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</si>
  <si>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</si>
  <si>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</si>
  <si>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</si>
  <si>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</si>
  <si>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</si>
  <si>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</si>
  <si>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</si>
  <si>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</si>
  <si>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</si>
  <si>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</si>
  <si>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</si>
  <si>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</si>
  <si>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</si>
  <si>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</si>
  <si>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</si>
  <si>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</si>
  <si>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</si>
  <si>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</si>
  <si>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</si>
  <si>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</si>
  <si>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</si>
  <si>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</si>
  <si>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</si>
  <si>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</si>
  <si>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</si>
  <si>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</si>
  <si>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</si>
  <si>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</si>
  <si>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</si>
  <si>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</si>
  <si>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</si>
  <si>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</si>
  <si>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</si>
  <si>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</si>
  <si>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</si>
  <si>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</si>
  <si>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</si>
  <si>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</si>
  <si>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</si>
  <si>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</si>
  <si>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</si>
  <si>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</si>
  <si>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</si>
  <si>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</si>
  <si>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</si>
  <si>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</si>
  <si>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</si>
  <si>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</si>
  <si>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</si>
  <si>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</si>
  <si>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</si>
  <si>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</si>
  <si>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</si>
  <si>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</si>
  <si>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</si>
  <si>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</si>
  <si>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</si>
  <si>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</si>
  <si>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</si>
  <si>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</si>
  <si>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</si>
  <si>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</si>
  <si>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</si>
  <si>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</si>
  <si>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</si>
  <si>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</si>
  <si>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</si>
  <si>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</si>
  <si>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</si>
  <si>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</si>
  <si>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</si>
  <si>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</si>
  <si>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</si>
  <si>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</si>
  <si>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</si>
  <si>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</si>
  <si>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</si>
  <si>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</si>
  <si>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</si>
  <si>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</si>
  <si>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</si>
  <si>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</si>
  <si>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</si>
  <si>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</si>
  <si>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</si>
  <si>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</si>
  <si>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</si>
  <si>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</si>
  <si>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</si>
  <si>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</si>
  <si>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</si>
  <si>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</si>
  <si>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</si>
  <si>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</si>
  <si>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</si>
  <si>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</si>
  <si>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</si>
  <si>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</si>
  <si>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</si>
  <si>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</si>
  <si>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</si>
  <si>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</si>
  <si>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</si>
  <si>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</si>
  <si>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</si>
  <si>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</si>
  <si>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</si>
  <si>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</si>
  <si>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</si>
  <si>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</si>
  <si>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</si>
  <si>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</si>
  <si>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</si>
  <si>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</si>
  <si>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</si>
  <si>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</si>
  <si>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</si>
  <si>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</si>
  <si>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</si>
  <si>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</si>
  <si>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</si>
  <si>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</si>
  <si>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</si>
  <si>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</si>
  <si>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</si>
  <si>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</si>
  <si>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</si>
  <si>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</si>
  <si>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</si>
  <si>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</si>
  <si>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</si>
  <si>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</si>
  <si>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</si>
  <si>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</si>
  <si>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</si>
  <si>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</si>
  <si>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</si>
  <si>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</si>
  <si>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</si>
  <si>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</si>
  <si>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</si>
  <si>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</si>
  <si>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</si>
  <si>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</si>
  <si>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</si>
  <si>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</si>
  <si>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</si>
  <si>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</si>
  <si>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</si>
  <si>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</si>
  <si>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</si>
  <si>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</si>
  <si>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</si>
  <si>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</si>
  <si>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</si>
  <si>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</si>
  <si>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</si>
  <si>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</si>
  <si>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</si>
  <si>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</si>
  <si>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</si>
  <si>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</si>
  <si>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</si>
  <si>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</si>
  <si>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</si>
  <si>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</si>
  <si>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</si>
  <si>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</si>
  <si>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</si>
  <si>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</si>
  <si>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</si>
  <si>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</si>
  <si>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</si>
  <si>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</si>
  <si>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</si>
  <si>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</si>
  <si>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</si>
  <si>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</si>
  <si>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</si>
  <si>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</si>
  <si>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</si>
  <si>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</si>
  <si>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</si>
  <si>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</si>
  <si>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</si>
  <si>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</si>
  <si>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</si>
  <si>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</si>
  <si>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</si>
  <si>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</si>
  <si>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</si>
  <si>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</si>
  <si>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</si>
  <si>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</si>
  <si>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</si>
  <si>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</si>
  <si>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</si>
  <si>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</si>
  <si>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</si>
  <si>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</si>
  <si>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</si>
  <si>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</si>
  <si>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</si>
  <si>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</si>
  <si>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</si>
  <si>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</si>
  <si>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</si>
  <si>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</si>
  <si>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</si>
  <si>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</si>
  <si>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</si>
  <si>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</si>
  <si>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</si>
  <si>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</si>
  <si>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</si>
  <si>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</si>
  <si>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</si>
  <si>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</si>
  <si>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</si>
  <si>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</si>
  <si>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</si>
  <si>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</si>
  <si>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</si>
  <si>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</si>
  <si>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</si>
  <si>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</si>
  <si>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</si>
  <si>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</si>
  <si>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</si>
  <si>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</si>
  <si>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</si>
  <si>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</si>
  <si>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</si>
  <si>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</si>
  <si>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</si>
  <si>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</si>
  <si>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</si>
  <si>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</si>
  <si>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</si>
  <si>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</si>
  <si>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</si>
  <si>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</si>
  <si>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</si>
  <si>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</si>
  <si>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</si>
  <si>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</si>
  <si>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</si>
  <si>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</si>
  <si>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</si>
  <si>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</si>
  <si>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</si>
  <si>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</si>
  <si>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</si>
  <si>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</si>
  <si>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</si>
  <si>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</si>
  <si>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</si>
  <si>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</si>
  <si>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</si>
  <si>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</si>
  <si>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</si>
  <si>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</si>
  <si>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</si>
  <si>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</si>
  <si>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</si>
  <si>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</si>
  <si>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</si>
  <si>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</si>
  <si>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</si>
  <si>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</si>
  <si>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</si>
  <si>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</si>
  <si>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</si>
  <si>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</si>
  <si>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</si>
  <si>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</si>
  <si>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</si>
  <si>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</si>
  <si>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</si>
  <si>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</si>
  <si>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</si>
  <si>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</si>
  <si>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</si>
  <si>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</si>
  <si>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</si>
  <si>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</si>
  <si>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</si>
  <si>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</si>
  <si>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</si>
  <si>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</si>
  <si>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</si>
  <si>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</si>
  <si>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</si>
  <si>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</si>
  <si>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</si>
  <si>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</si>
  <si>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</si>
  <si>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</si>
  <si>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</si>
  <si>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</si>
  <si>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</si>
  <si>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</si>
  <si>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</si>
  <si>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</si>
  <si>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</si>
  <si>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</si>
  <si>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</si>
  <si>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</si>
  <si>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</si>
  <si>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</si>
  <si>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</si>
  <si>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</si>
  <si>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</si>
  <si>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</si>
  <si>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</si>
  <si>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</si>
  <si>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</si>
  <si>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</si>
  <si>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</si>
  <si>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</si>
  <si>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</si>
  <si>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</si>
  <si>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</si>
  <si>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</si>
  <si>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</si>
  <si>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</si>
  <si>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</si>
  <si>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</si>
  <si>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</si>
  <si>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</si>
  <si>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</si>
  <si>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</si>
  <si>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</si>
  <si>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</si>
  <si>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</si>
  <si>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</si>
  <si>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</si>
  <si>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</si>
  <si>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</si>
  <si>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</si>
  <si>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</si>
  <si>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</si>
  <si>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</si>
  <si>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</si>
  <si>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</si>
  <si>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</si>
  <si>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</si>
  <si>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</si>
  <si>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</si>
  <si>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</si>
  <si>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</si>
  <si>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</si>
  <si>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</si>
  <si>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</si>
  <si>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</si>
  <si>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</si>
  <si>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</si>
  <si>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</si>
  <si>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</si>
  <si>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</si>
  <si>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</si>
  <si>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</si>
  <si>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</si>
  <si>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</si>
  <si>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</si>
  <si>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</si>
  <si>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</si>
  <si>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</si>
  <si>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</si>
  <si>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</si>
  <si>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</si>
  <si>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</si>
  <si>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</si>
  <si>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</si>
  <si>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</si>
  <si>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</si>
  <si>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</si>
  <si>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</si>
  <si>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</si>
  <si>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</si>
  <si>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</si>
  <si>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</si>
  <si>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</si>
  <si>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</si>
  <si>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</si>
  <si>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</si>
  <si>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</si>
  <si>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</si>
  <si>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</si>
  <si>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</si>
  <si>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</si>
  <si>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</si>
  <si>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</si>
  <si>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</si>
  <si>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</si>
  <si>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</si>
  <si>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</si>
  <si>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</si>
  <si>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</si>
  <si>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</si>
  <si>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</si>
  <si>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</si>
  <si>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</si>
  <si>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</si>
  <si>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</si>
  <si>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</si>
  <si>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</si>
  <si>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</si>
  <si>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</si>
  <si>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</si>
  <si>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</si>
  <si>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</si>
  <si>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</si>
  <si>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</si>
  <si>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</si>
  <si>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</si>
  <si>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</si>
  <si>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</si>
  <si>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</si>
  <si>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</si>
  <si>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</si>
  <si>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</si>
  <si>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</si>
  <si>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</si>
  <si>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</si>
  <si>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</si>
  <si>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</si>
  <si>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</si>
  <si>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</si>
  <si>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</si>
  <si>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</si>
  <si>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</si>
  <si>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</si>
  <si>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</si>
  <si>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</si>
  <si>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</si>
  <si>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</si>
  <si>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</si>
  <si>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</si>
  <si>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</si>
  <si>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</si>
  <si>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</si>
  <si>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</si>
  <si>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</si>
  <si>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</si>
  <si>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</si>
  <si>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</si>
  <si>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</si>
  <si>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</si>
  <si>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</si>
  <si>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</si>
  <si>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</si>
  <si>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</si>
  <si>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</si>
  <si>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</si>
  <si>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</si>
  <si>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</si>
  <si>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</si>
  <si>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</si>
  <si>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</si>
  <si>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</si>
  <si>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</si>
  <si>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</si>
  <si>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</si>
  <si>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</si>
  <si>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</si>
  <si>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</si>
  <si>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</si>
  <si>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</si>
  <si>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</si>
  <si>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</si>
  <si>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</si>
  <si>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</si>
  <si>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</si>
  <si>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</si>
  <si>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</si>
  <si>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</si>
  <si>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</si>
  <si>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</si>
  <si>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</si>
  <si>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</si>
  <si>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</si>
  <si>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</si>
  <si>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</si>
  <si>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</si>
  <si>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</si>
  <si>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</si>
  <si>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</si>
  <si>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</si>
  <si>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</si>
  <si>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</si>
  <si>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</si>
  <si>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</si>
  <si>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</si>
  <si>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</si>
  <si>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</si>
  <si>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</si>
  <si>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</si>
  <si>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</si>
  <si>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</si>
  <si>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</si>
  <si>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</si>
  <si>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</si>
  <si>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</si>
  <si>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</si>
  <si>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</si>
  <si>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</si>
  <si>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</si>
  <si>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</si>
  <si>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</si>
  <si>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</si>
  <si>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</si>
  <si>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</si>
  <si>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</si>
  <si>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</si>
  <si>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</si>
  <si>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</si>
  <si>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</si>
  <si>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</si>
  <si>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</si>
  <si>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</si>
  <si>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</si>
  <si>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</si>
  <si>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</si>
  <si>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</si>
  <si>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</si>
  <si>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</si>
  <si>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</si>
  <si>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</si>
  <si>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</si>
  <si>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</si>
  <si>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</si>
  <si>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</si>
  <si>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</si>
  <si>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</si>
  <si>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</si>
  <si>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</si>
  <si>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</si>
  <si>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</si>
  <si>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</si>
  <si>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</si>
  <si>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</si>
  <si>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</si>
  <si>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</si>
  <si>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</si>
  <si>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</si>
  <si>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</si>
  <si>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</si>
  <si>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</si>
  <si>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</si>
  <si>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</si>
  <si>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</si>
  <si>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</si>
  <si>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</si>
  <si>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</si>
  <si>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</si>
  <si>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</si>
  <si>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</si>
  <si>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</si>
  <si>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</si>
  <si>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</si>
  <si>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</si>
  <si>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</si>
  <si>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</si>
  <si>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</si>
  <si>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</si>
  <si>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</si>
  <si>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</si>
  <si>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</si>
  <si>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</si>
  <si>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</si>
  <si>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</si>
  <si>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</si>
  <si>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</si>
  <si>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</si>
  <si>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</si>
  <si>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</si>
  <si>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</si>
  <si>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</si>
  <si>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</si>
  <si>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</si>
  <si>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</si>
  <si>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</si>
  <si>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</si>
  <si>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</si>
  <si>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</si>
  <si>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</si>
  <si>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</si>
  <si>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</si>
  <si>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</si>
  <si>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</si>
  <si>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</si>
  <si>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</si>
  <si>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</si>
  <si>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</si>
  <si>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</si>
  <si>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</si>
  <si>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</si>
  <si>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</si>
  <si>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</si>
  <si>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</si>
  <si>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</si>
  <si>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</si>
  <si>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</si>
  <si>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</si>
  <si>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</si>
  <si>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</si>
  <si>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</si>
  <si>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</si>
  <si>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</si>
  <si>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</si>
  <si>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</si>
  <si>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</si>
  <si>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</si>
  <si>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</si>
  <si>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</si>
  <si>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</si>
  <si>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</si>
  <si>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</si>
  <si>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</si>
  <si>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</si>
  <si>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</si>
  <si>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</si>
  <si>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</si>
  <si>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</si>
  <si>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</si>
  <si>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</si>
  <si>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</si>
  <si>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</si>
  <si>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</si>
  <si>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</si>
  <si>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</si>
  <si>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</si>
  <si>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</si>
  <si>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</si>
  <si>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</si>
  <si>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</si>
  <si>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</si>
  <si>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</si>
  <si>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</si>
  <si>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</si>
  <si>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</si>
  <si>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</si>
  <si>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</si>
  <si>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</si>
  <si>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</si>
  <si>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</si>
  <si>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</si>
  <si>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</si>
  <si>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</si>
  <si>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</si>
  <si>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</si>
  <si>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</si>
  <si>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</si>
  <si>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</si>
  <si>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</si>
  <si>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</si>
  <si>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</si>
  <si>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</si>
  <si>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</si>
  <si>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</si>
  <si>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</si>
  <si>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</si>
  <si>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</si>
  <si>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</si>
  <si>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</si>
  <si>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</si>
  <si>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</si>
  <si>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</si>
  <si>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</si>
  <si>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</si>
  <si>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</si>
  <si>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</si>
  <si>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</si>
  <si>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</si>
  <si>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</si>
  <si>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</si>
  <si>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</si>
  <si>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</si>
  <si>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</si>
  <si>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</si>
  <si>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</si>
  <si>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</si>
  <si>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</si>
  <si>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</si>
  <si>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</si>
  <si>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</si>
  <si>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</si>
  <si>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</si>
  <si>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</si>
  <si>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</si>
  <si>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</si>
  <si>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</si>
  <si>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</si>
  <si>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</si>
  <si>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</si>
  <si>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</si>
  <si>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</si>
  <si>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</si>
  <si>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</si>
  <si>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</si>
  <si>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</si>
  <si>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</si>
  <si>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</si>
  <si>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</si>
  <si>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</si>
  <si>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</si>
  <si>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</si>
  <si>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</si>
  <si>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</si>
  <si>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</si>
  <si>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</si>
  <si>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</si>
  <si>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</si>
  <si>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</si>
  <si>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</si>
  <si>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</si>
  <si>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</si>
  <si>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</si>
  <si>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</si>
  <si>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</si>
  <si>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</si>
  <si>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</si>
  <si>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</si>
  <si>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</si>
  <si>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</si>
  <si>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</si>
  <si>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</si>
  <si>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</si>
  <si>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</si>
  <si>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</si>
  <si>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</si>
  <si>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</si>
  <si>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</si>
  <si>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</si>
  <si>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</si>
  <si>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</si>
  <si>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</si>
  <si>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</si>
  <si>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</si>
  <si>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</si>
  <si>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</si>
  <si>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</si>
  <si>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</si>
  <si>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</si>
  <si>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</si>
  <si>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</si>
  <si>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</si>
  <si>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</si>
  <si>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</si>
  <si>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</si>
  <si>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</si>
  <si>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</si>
  <si>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</si>
  <si>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</si>
  <si>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</si>
  <si>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</si>
  <si>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</si>
  <si>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</si>
  <si>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</si>
  <si>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</si>
  <si>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</si>
  <si>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</si>
  <si>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</si>
  <si>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</si>
  <si>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</si>
  <si>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</si>
  <si>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</si>
  <si>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</si>
  <si>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</si>
  <si>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</si>
  <si>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</si>
  <si>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</si>
  <si>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</si>
  <si>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</si>
  <si>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</si>
  <si>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</si>
  <si>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</si>
  <si>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</si>
  <si>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</si>
  <si>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</si>
  <si>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</si>
  <si>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</si>
  <si>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</si>
  <si>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</si>
  <si>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</si>
  <si>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</si>
  <si>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</si>
  <si>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</si>
  <si>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</si>
  <si>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</si>
  <si>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</si>
  <si>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</si>
  <si>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</si>
  <si>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</si>
  <si>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</si>
  <si>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</si>
  <si>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</si>
  <si>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</si>
  <si>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</si>
  <si>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</si>
  <si>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</si>
  <si>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</si>
  <si>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</si>
  <si>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</si>
  <si>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</si>
  <si>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</si>
  <si>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</si>
  <si>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</si>
  <si>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</si>
  <si>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</si>
  <si>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</si>
  <si>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</si>
  <si>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</si>
  <si>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</si>
  <si>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</si>
  <si>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</si>
  <si>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</si>
  <si>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</si>
  <si>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</si>
  <si>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</si>
  <si>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</si>
  <si>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</si>
  <si>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</si>
  <si>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</si>
  <si>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</si>
  <si>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</si>
  <si>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</si>
  <si>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</si>
  <si>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</si>
  <si>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</si>
  <si>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</si>
  <si>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</si>
  <si>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</si>
  <si>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</si>
  <si>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</si>
  <si>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</si>
  <si>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</si>
  <si>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</si>
  <si>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</si>
  <si>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</si>
  <si>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</si>
  <si>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</si>
  <si>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</si>
  <si>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</si>
  <si>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</si>
  <si>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</si>
  <si>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</si>
  <si>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</si>
  <si>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</si>
  <si>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</si>
  <si>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</si>
  <si>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</si>
  <si>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</si>
  <si>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</si>
  <si>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</si>
  <si>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</si>
  <si>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</si>
  <si>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</si>
  <si>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</si>
  <si>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</si>
  <si>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</si>
  <si>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</si>
  <si>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</si>
  <si>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</si>
  <si>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</si>
  <si>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</si>
  <si>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</si>
  <si>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</si>
  <si>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</si>
  <si>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</si>
  <si>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</si>
  <si>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</si>
  <si>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</si>
  <si>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</si>
  <si>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</si>
  <si>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</si>
  <si>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</si>
  <si>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</si>
  <si>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</si>
  <si>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</si>
  <si>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</si>
  <si>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</si>
  <si>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</si>
  <si>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</si>
  <si>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</si>
  <si>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</si>
  <si>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</si>
  <si>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</si>
  <si>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</si>
  <si>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</si>
  <si>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</si>
  <si>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</si>
  <si>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</si>
  <si>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</si>
  <si>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</si>
  <si>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</si>
  <si>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</si>
  <si>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</si>
  <si>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</si>
  <si>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</si>
  <si>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</si>
  <si>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</si>
  <si>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</si>
  <si>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</si>
  <si>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</si>
  <si>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</si>
  <si>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</si>
  <si>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</si>
  <si>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</si>
  <si>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</si>
  <si>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</si>
  <si>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</si>
  <si>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</si>
  <si>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</si>
  <si>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</si>
  <si>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</si>
  <si>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</si>
  <si>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</si>
  <si>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</si>
  <si>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</si>
  <si>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</si>
  <si>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</si>
  <si>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</si>
  <si>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</si>
  <si>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</si>
  <si>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</si>
  <si>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</si>
  <si>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</si>
  <si>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</si>
  <si>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</si>
  <si>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</si>
  <si>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</si>
  <si>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</si>
  <si>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</si>
  <si>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</si>
  <si>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</si>
  <si>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</si>
  <si>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</si>
  <si>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</si>
  <si>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</si>
  <si>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</si>
  <si>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</si>
  <si>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</si>
  <si>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</si>
  <si>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</si>
  <si>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</si>
  <si>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</si>
  <si>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</si>
  <si>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</si>
  <si>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</si>
  <si>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</si>
  <si>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</si>
  <si>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</si>
  <si>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</si>
  <si>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</si>
  <si>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</si>
  <si>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</si>
  <si>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</si>
  <si>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</si>
  <si>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</si>
  <si>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</si>
  <si>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</si>
  <si>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</si>
  <si>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</si>
  <si>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</si>
  <si>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</si>
  <si>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</si>
  <si>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</si>
  <si>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</si>
  <si>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</si>
  <si>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</si>
  <si>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</si>
  <si>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</si>
  <si>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</si>
  <si>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</si>
  <si>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</si>
  <si>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</si>
  <si>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</si>
  <si>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</si>
  <si>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</si>
  <si>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</si>
  <si>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</si>
  <si>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</si>
  <si>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</si>
  <si>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</si>
  <si>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</si>
  <si>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</si>
  <si>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</si>
  <si>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</si>
  <si>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</si>
  <si>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</si>
  <si>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</si>
  <si>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</si>
  <si>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</si>
  <si>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</si>
  <si>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</si>
  <si>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</si>
  <si>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</si>
  <si>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</si>
  <si>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</si>
  <si>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</si>
  <si>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</si>
  <si>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</si>
  <si>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</si>
  <si>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</si>
  <si>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</si>
  <si>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</si>
  <si>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</si>
  <si>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</si>
  <si>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</si>
  <si>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</si>
  <si>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</si>
  <si>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</si>
  <si>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</si>
  <si>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</si>
  <si>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</si>
  <si>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</si>
  <si>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</si>
  <si>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</si>
  <si>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</si>
  <si>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</si>
  <si>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</si>
  <si>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</si>
  <si>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</si>
  <si>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</si>
  <si>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</si>
  <si>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</si>
  <si>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</si>
  <si>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</si>
  <si>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</si>
  <si>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</si>
  <si>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</si>
  <si>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</si>
  <si>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</si>
  <si>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</si>
  <si>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</si>
  <si>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</si>
  <si>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</si>
  <si>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</si>
  <si>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</si>
  <si>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</si>
  <si>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</si>
  <si>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</si>
  <si>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</si>
  <si>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</si>
  <si>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</si>
  <si>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</si>
  <si>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</si>
  <si>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</si>
  <si>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</si>
  <si>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</si>
  <si>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</si>
  <si>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</si>
  <si>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</si>
  <si>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</si>
  <si>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</si>
  <si>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</si>
  <si>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</si>
  <si>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</si>
  <si>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</si>
  <si>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</si>
  <si>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</si>
  <si>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</si>
  <si>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</si>
  <si>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</si>
  <si>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</si>
  <si>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</si>
  <si>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</si>
  <si>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</si>
  <si>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</si>
  <si>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</si>
  <si>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</si>
  <si>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</si>
  <si>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</si>
  <si>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</si>
  <si>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</si>
  <si>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</si>
  <si>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</si>
  <si>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</si>
  <si>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</si>
  <si>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</si>
  <si>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</si>
  <si>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</si>
  <si>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</si>
  <si>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</si>
  <si>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</si>
  <si>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</si>
  <si>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</si>
  <si>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</si>
  <si>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</si>
  <si>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</si>
  <si>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</si>
  <si>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</si>
  <si>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</si>
  <si>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</si>
  <si>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</si>
  <si>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</si>
  <si>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</si>
  <si>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</si>
  <si>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</si>
  <si>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</si>
  <si>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</si>
  <si>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</si>
  <si>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</si>
  <si>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</si>
  <si>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</si>
  <si>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</si>
  <si>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</si>
  <si>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</si>
  <si>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</si>
  <si>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</si>
  <si>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</si>
  <si>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</si>
  <si>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</si>
  <si>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</si>
  <si>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</si>
  <si>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</si>
  <si>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</si>
  <si>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</si>
  <si>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</si>
  <si>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</si>
  <si>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</si>
  <si>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</si>
  <si>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</si>
  <si>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</si>
  <si>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</si>
  <si>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</si>
  <si>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</si>
  <si>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</si>
  <si>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</si>
  <si>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</si>
  <si>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</si>
  <si>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</si>
  <si>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</si>
  <si>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</si>
  <si>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</si>
  <si>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</si>
  <si>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</si>
  <si>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</si>
  <si>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</si>
  <si>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</si>
  <si>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</si>
  <si>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</si>
  <si>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</si>
  <si>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</si>
  <si>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</si>
  <si>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</si>
  <si>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</si>
  <si>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</si>
  <si>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</si>
  <si>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</si>
  <si>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</si>
  <si>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</si>
  <si>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</si>
  <si>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</si>
  <si>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</si>
  <si>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</si>
  <si>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</si>
  <si>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</si>
  <si>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</si>
  <si>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</si>
  <si>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</si>
  <si>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</si>
  <si>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</si>
  <si>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</si>
  <si>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</si>
  <si>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</si>
  <si>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</si>
  <si>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</si>
  <si>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</si>
  <si>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</si>
  <si>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</si>
  <si>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</si>
  <si>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</si>
  <si>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</si>
  <si>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</si>
  <si>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</si>
  <si>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</si>
  <si>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</si>
  <si>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</si>
  <si>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</si>
  <si>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</si>
  <si>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</si>
  <si>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</si>
  <si>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</si>
  <si>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</si>
  <si>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</si>
  <si>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</si>
  <si>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</si>
  <si>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</si>
  <si>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</si>
  <si>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</si>
  <si>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</si>
  <si>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</si>
  <si>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</si>
  <si>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</si>
  <si>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</si>
  <si>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</si>
  <si>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</si>
  <si>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</si>
  <si>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</si>
  <si>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</si>
  <si>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</si>
  <si>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</si>
  <si>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</si>
  <si>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</si>
  <si>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</si>
  <si>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</si>
  <si>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</si>
  <si>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</si>
  <si>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</si>
  <si>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</si>
  <si>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</si>
  <si>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</si>
  <si>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</si>
  <si>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</si>
  <si>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</si>
  <si>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</si>
  <si>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</si>
  <si>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</si>
  <si>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</si>
  <si>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</si>
  <si>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</si>
  <si>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</si>
  <si>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</si>
  <si>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</si>
  <si>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</si>
  <si>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</si>
  <si>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</si>
  <si>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</si>
  <si>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</si>
  <si>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</si>
  <si>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</si>
  <si>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</si>
  <si>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</si>
  <si>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</si>
  <si>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</si>
  <si>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</si>
  <si>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</si>
  <si>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</si>
  <si>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</si>
  <si>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</si>
  <si>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</si>
  <si>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</si>
  <si>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</si>
  <si>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</si>
  <si>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</si>
  <si>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</si>
  <si>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</si>
  <si>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</si>
  <si>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</si>
  <si>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</si>
  <si>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</si>
  <si>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</si>
  <si>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</si>
  <si>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</si>
  <si>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</si>
  <si>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</si>
  <si>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</si>
  <si>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</si>
  <si>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</si>
  <si>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</si>
  <si>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</si>
  <si>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</si>
  <si>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</si>
  <si>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</si>
  <si>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</si>
  <si>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</si>
  <si>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</si>
  <si>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</si>
  <si>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</si>
  <si>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</si>
  <si>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</si>
  <si>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</si>
  <si>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</si>
  <si>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</si>
  <si>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</si>
  <si>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</si>
  <si>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</si>
  <si>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</si>
  <si>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</si>
  <si>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</si>
  <si>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</si>
  <si>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</si>
  <si>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</si>
  <si>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</si>
  <si>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</si>
  <si>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</si>
  <si>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</si>
  <si>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</si>
  <si>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</si>
  <si>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</si>
  <si>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</si>
  <si>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</si>
  <si>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</si>
  <si>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</si>
  <si>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</si>
  <si>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</si>
  <si>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</si>
  <si>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</si>
  <si>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</si>
  <si>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</si>
  <si>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</si>
  <si>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</si>
  <si>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</si>
  <si>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</si>
  <si>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</si>
  <si>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</si>
  <si>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</si>
  <si>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</si>
  <si>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</si>
  <si>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</si>
  <si>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</si>
  <si>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</si>
  <si>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</si>
  <si>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</si>
  <si>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</si>
  <si>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</si>
  <si>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</si>
  <si>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</si>
  <si>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</si>
  <si>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</si>
  <si>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</si>
  <si>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</si>
  <si>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</si>
  <si>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</si>
  <si>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</si>
  <si>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</si>
  <si>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</si>
  <si>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</si>
  <si>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</si>
  <si>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</si>
  <si>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</si>
  <si>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</si>
  <si>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</si>
  <si>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</si>
  <si>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</si>
  <si>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</si>
  <si>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</si>
  <si>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</si>
  <si>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</si>
  <si>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</si>
  <si>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</si>
  <si>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</si>
  <si>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</si>
  <si>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</si>
  <si>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</si>
  <si>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</si>
  <si>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</si>
  <si>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</si>
  <si>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</si>
  <si>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</si>
  <si>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</si>
  <si>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</si>
  <si>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</si>
  <si>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</si>
  <si>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</si>
  <si>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</si>
  <si>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</si>
  <si>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</si>
  <si>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</si>
  <si>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</si>
  <si>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</si>
  <si>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</si>
  <si>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</si>
  <si>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</si>
  <si>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</si>
  <si>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</si>
  <si>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</si>
  <si>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</si>
  <si>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</si>
  <si>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</si>
  <si>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</si>
  <si>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</si>
  <si>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</si>
  <si>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</si>
  <si>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</si>
  <si>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</si>
  <si>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</si>
  <si>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</si>
  <si>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</si>
  <si>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</si>
  <si>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</si>
  <si>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</si>
  <si>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</si>
  <si>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</si>
  <si>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</si>
  <si>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</si>
  <si>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</si>
  <si>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</si>
  <si>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</si>
  <si>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</si>
  <si>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</si>
  <si>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</si>
  <si>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</si>
  <si>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</si>
  <si>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</si>
  <si>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</si>
  <si>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</si>
  <si>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</si>
  <si>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</si>
  <si>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</si>
  <si>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</si>
  <si>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</si>
  <si>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</si>
  <si>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</si>
  <si>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</si>
  <si>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</si>
  <si>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</si>
  <si>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</si>
  <si>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</si>
  <si>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</si>
  <si>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</si>
  <si>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</si>
  <si>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</si>
  <si>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</si>
  <si>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</si>
  <si>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</si>
  <si>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</si>
  <si>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</si>
  <si>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</si>
  <si>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</si>
  <si>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</si>
  <si>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</si>
  <si>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</si>
  <si>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</si>
  <si>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</si>
  <si>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</si>
  <si>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</si>
  <si>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</si>
  <si>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</si>
  <si>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</si>
  <si>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</si>
  <si>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</si>
  <si>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</si>
  <si>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</si>
  <si>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</si>
  <si>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</si>
  <si>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</si>
  <si>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</si>
  <si>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</si>
  <si>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</si>
  <si>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</si>
  <si>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</si>
  <si>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</si>
  <si>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</si>
  <si>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</si>
  <si>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</si>
  <si>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</si>
  <si>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</si>
  <si>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</si>
  <si>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</si>
  <si>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</si>
  <si>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</si>
  <si>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</si>
  <si>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</si>
  <si>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</si>
  <si>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</si>
  <si>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</si>
  <si>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</si>
  <si>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</si>
  <si>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</si>
  <si>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</si>
  <si>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</si>
  <si>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</si>
  <si>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</si>
  <si>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</si>
  <si>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</si>
  <si>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</si>
  <si>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</si>
  <si>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</si>
  <si>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</si>
  <si>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</si>
  <si>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</si>
  <si>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</si>
  <si>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</si>
  <si>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</si>
  <si>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</si>
  <si>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</si>
  <si>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</si>
  <si>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</si>
  <si>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</si>
  <si>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</si>
  <si>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</si>
  <si>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</si>
  <si>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</si>
  <si>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</si>
  <si>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</si>
  <si>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</si>
  <si>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</si>
  <si>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</si>
  <si>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</si>
  <si>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</si>
  <si>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</si>
  <si>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</si>
  <si>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</si>
  <si>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</si>
  <si>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</si>
  <si>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</si>
  <si>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</si>
  <si>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</si>
  <si>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</si>
  <si>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</si>
  <si>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</si>
  <si>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</si>
  <si>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</si>
  <si>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</si>
  <si>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</si>
  <si>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</si>
  <si>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</si>
  <si>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</si>
  <si>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</si>
  <si>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</si>
  <si>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</si>
  <si>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</si>
  <si>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</si>
  <si>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</si>
  <si>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</si>
  <si>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</si>
  <si>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</si>
  <si>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</si>
  <si>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</si>
  <si>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</si>
  <si>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</si>
  <si>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</si>
  <si>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</si>
  <si>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</si>
  <si>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</si>
  <si>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</si>
  <si>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</si>
  <si>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</si>
  <si>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</si>
  <si>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</si>
  <si>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</si>
  <si>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</si>
  <si>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</si>
  <si>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</si>
  <si>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</si>
  <si>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</si>
  <si>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</si>
  <si>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</si>
  <si>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</si>
  <si>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</si>
  <si>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</si>
  <si>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</si>
  <si>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</si>
  <si>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</si>
  <si>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</si>
  <si>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</si>
  <si>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</si>
  <si>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</si>
  <si>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</si>
  <si>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</si>
  <si>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</si>
  <si>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</si>
  <si>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</si>
  <si>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</si>
  <si>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</si>
  <si>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</si>
  <si>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</si>
  <si>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</si>
  <si>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</si>
  <si>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</si>
  <si>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</si>
  <si>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</si>
  <si>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</si>
  <si>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</si>
  <si>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</si>
  <si>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</si>
  <si>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</si>
  <si>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</si>
  <si>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</si>
  <si>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</si>
  <si>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</si>
  <si>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</si>
  <si>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</si>
  <si>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</si>
  <si>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</si>
  <si>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</si>
  <si>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</si>
  <si>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</si>
  <si>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</si>
  <si>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</si>
  <si>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</si>
  <si>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</si>
  <si>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</si>
  <si>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</si>
  <si>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</si>
  <si>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</si>
  <si>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</si>
  <si>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</si>
  <si>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</si>
  <si>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</si>
  <si>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</si>
  <si>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</si>
  <si>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</si>
  <si>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</si>
  <si>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</si>
  <si>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</si>
  <si>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</si>
  <si>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</si>
  <si>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</si>
  <si>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</si>
  <si>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</si>
  <si>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</si>
  <si>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</si>
  <si>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</si>
  <si>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</si>
  <si>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</si>
  <si>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</si>
  <si>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</si>
  <si>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</si>
  <si>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</si>
  <si>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</si>
  <si>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</si>
  <si>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</si>
  <si>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</si>
  <si>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</si>
  <si>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</si>
  <si>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</si>
  <si>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</si>
  <si>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</si>
  <si>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</si>
  <si>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</si>
  <si>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</si>
  <si>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</si>
  <si>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</si>
  <si>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</si>
  <si>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</si>
  <si>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</si>
  <si>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</si>
  <si>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</si>
  <si>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</si>
  <si>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</si>
  <si>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</si>
  <si>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</si>
  <si>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</si>
  <si>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</si>
  <si>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</si>
  <si>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</si>
  <si>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</si>
  <si>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</si>
  <si>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</si>
  <si>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</si>
  <si>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</si>
  <si>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</si>
  <si>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</si>
  <si>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</si>
  <si>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</si>
  <si>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</si>
  <si>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</si>
  <si>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</si>
  <si>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</si>
  <si>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</si>
  <si>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</si>
  <si>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</si>
  <si>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</si>
  <si>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</si>
  <si>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</si>
  <si>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</si>
  <si>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</si>
  <si>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</si>
  <si>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</si>
  <si>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</si>
  <si>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</si>
  <si>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</si>
  <si>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</si>
  <si>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</si>
  <si>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</si>
  <si>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</si>
  <si>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</si>
  <si>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</si>
  <si>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</si>
  <si>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</si>
  <si>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</si>
  <si>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</si>
  <si>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</si>
  <si>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</si>
  <si>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</si>
  <si>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</si>
  <si>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</si>
  <si>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</si>
  <si>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</si>
  <si>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</si>
  <si>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</si>
  <si>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</si>
  <si>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</si>
  <si>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</si>
  <si>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</si>
  <si>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</si>
  <si>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</si>
  <si>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</si>
  <si>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</si>
  <si>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</si>
  <si>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</si>
  <si>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</si>
  <si>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</si>
  <si>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</si>
  <si>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</si>
  <si>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</si>
  <si>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</si>
  <si>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</si>
  <si>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</si>
  <si>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</si>
  <si>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</si>
  <si>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</si>
  <si>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</si>
  <si>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</si>
  <si>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</si>
  <si>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</si>
  <si>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</si>
  <si>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</si>
  <si>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</si>
  <si>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</si>
  <si>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</si>
  <si>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</si>
  <si>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</si>
  <si>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</si>
  <si>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</si>
  <si>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</si>
  <si>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</si>
  <si>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</si>
  <si>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</si>
  <si>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</si>
  <si>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</si>
  <si>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</si>
  <si>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</si>
  <si>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</si>
  <si>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</si>
  <si>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</si>
  <si>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</si>
  <si>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</si>
  <si>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</si>
  <si>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</si>
  <si>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</si>
  <si>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</si>
  <si>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</si>
  <si>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</si>
  <si>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</si>
  <si>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</si>
  <si>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</si>
  <si>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</si>
  <si>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</si>
  <si>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</si>
  <si>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</si>
  <si>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</si>
  <si>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</si>
  <si>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</si>
  <si>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</si>
  <si>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</si>
  <si>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</si>
  <si>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</si>
  <si>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</si>
  <si>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</si>
  <si>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</si>
  <si>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</si>
  <si>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</si>
  <si>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</si>
  <si>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</si>
  <si>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</si>
  <si>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</si>
  <si>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</si>
  <si>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</si>
  <si>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</si>
  <si>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</si>
  <si>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</si>
  <si>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</si>
  <si>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</si>
  <si>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</si>
  <si>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</si>
  <si>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</si>
  <si>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</si>
  <si>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</si>
  <si>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</si>
  <si>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</si>
  <si>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</si>
  <si>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</si>
  <si>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</si>
  <si>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</si>
  <si>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</si>
  <si>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</si>
  <si>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</si>
  <si>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</si>
  <si>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</si>
  <si>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</si>
  <si>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</si>
  <si>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</si>
  <si>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</si>
  <si>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</si>
  <si>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</si>
  <si>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</si>
  <si>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</si>
  <si>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</si>
  <si>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</si>
  <si>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</si>
  <si>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</si>
  <si>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</si>
  <si>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</si>
  <si>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</si>
  <si>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</si>
  <si>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</si>
  <si>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</si>
  <si>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</si>
  <si>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</si>
  <si>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</si>
  <si>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</si>
  <si>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</si>
  <si>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</si>
  <si>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</si>
  <si>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</si>
  <si>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</si>
  <si>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</si>
  <si>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</si>
  <si>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</si>
  <si>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</si>
  <si>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</si>
  <si>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</si>
  <si>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</si>
  <si>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</si>
  <si>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</si>
  <si>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</si>
  <si>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</si>
  <si>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</si>
  <si>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</si>
  <si>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</si>
  <si>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</si>
  <si>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</si>
  <si>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</si>
  <si>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</si>
  <si>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</si>
  <si>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</si>
  <si>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</si>
  <si>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</si>
  <si>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</si>
  <si>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</si>
  <si>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</si>
  <si>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</si>
  <si>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</si>
  <si>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</si>
  <si>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</si>
  <si>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</si>
  <si>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</si>
  <si>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</si>
  <si>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</si>
  <si>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</si>
  <si>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</si>
  <si>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</si>
  <si>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</si>
  <si>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</si>
  <si>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</si>
  <si>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</si>
  <si>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</si>
  <si>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</si>
  <si>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</si>
  <si>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</si>
  <si>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</si>
  <si>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</si>
  <si>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</si>
  <si>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</si>
  <si>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</si>
  <si>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</si>
  <si>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</si>
  <si>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</si>
  <si>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</si>
  <si>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</si>
  <si>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</si>
  <si>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</si>
  <si>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</si>
  <si>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</si>
  <si>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</si>
  <si>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</si>
  <si>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</si>
  <si>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</si>
  <si>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</si>
  <si>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</si>
  <si>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</si>
  <si>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</si>
  <si>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</si>
  <si>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</si>
  <si>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</si>
  <si>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</si>
  <si>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</si>
  <si>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</si>
  <si>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</si>
  <si>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</si>
  <si>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</si>
  <si>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</si>
  <si>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</si>
  <si>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</si>
  <si>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</si>
  <si>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</si>
  <si>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</si>
  <si>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</si>
  <si>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</si>
  <si>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</si>
  <si>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</si>
  <si>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</si>
  <si>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</si>
  <si>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</si>
  <si>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</si>
  <si>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</si>
  <si>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</si>
  <si>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</si>
  <si>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</si>
  <si>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</si>
  <si>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</si>
  <si>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</si>
  <si>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</si>
  <si>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</si>
  <si>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</si>
  <si>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</si>
  <si>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</si>
  <si>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</si>
  <si>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</si>
  <si>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</si>
  <si>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</si>
  <si>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</si>
  <si>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</si>
  <si>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</si>
  <si>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</si>
  <si>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</si>
  <si>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</si>
  <si>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</si>
  <si>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</si>
  <si>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</si>
  <si>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</si>
  <si>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</si>
  <si>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</si>
  <si>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</si>
  <si>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</si>
  <si>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</si>
  <si>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</si>
  <si>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</si>
  <si>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</si>
  <si>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</si>
  <si>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</si>
  <si>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</si>
  <si>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</si>
  <si>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</si>
  <si>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</si>
  <si>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</si>
  <si>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</si>
  <si>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</si>
  <si>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</si>
  <si>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</si>
  <si>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</si>
  <si>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</si>
  <si>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</si>
  <si>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</si>
  <si>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</si>
  <si>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</si>
  <si>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</si>
  <si>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</si>
  <si>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</si>
  <si>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</si>
  <si>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</si>
  <si>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</si>
  <si>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</si>
  <si>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</si>
  <si>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</si>
  <si>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</si>
  <si>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</si>
  <si>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</si>
  <si>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</si>
  <si>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</si>
  <si>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</si>
  <si>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</si>
  <si>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</si>
  <si>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</si>
  <si>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</si>
  <si>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</si>
  <si>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</si>
  <si>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</si>
  <si>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</si>
  <si>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</si>
  <si>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</si>
  <si>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</si>
  <si>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</si>
  <si>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</si>
  <si>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</si>
  <si>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</si>
  <si>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</si>
  <si>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</si>
  <si>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</si>
  <si>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</si>
  <si>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</si>
  <si>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</si>
  <si>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</si>
  <si>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</si>
  <si>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</si>
  <si>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</si>
  <si>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</si>
  <si>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</si>
  <si>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</si>
  <si>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</si>
  <si>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</si>
  <si>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</si>
  <si>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</si>
  <si>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</si>
  <si>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</si>
  <si>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</si>
  <si>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</si>
  <si>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</si>
  <si>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</si>
  <si>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</si>
  <si>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</si>
  <si>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</si>
  <si>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</si>
  <si>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</si>
  <si>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</si>
  <si>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</si>
  <si>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</si>
  <si>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</si>
  <si>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</si>
  <si>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</si>
  <si>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</si>
  <si>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</si>
  <si>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</si>
  <si>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</si>
  <si>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</si>
  <si>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</si>
  <si>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</si>
  <si>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</si>
  <si>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</si>
  <si>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</si>
  <si>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</si>
  <si>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</si>
  <si>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</si>
  <si>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</si>
  <si>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</si>
  <si>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</si>
  <si>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</si>
  <si>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</si>
  <si>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</si>
  <si>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</si>
  <si>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</si>
  <si>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</si>
  <si>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</si>
  <si>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</si>
  <si>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</si>
  <si>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</si>
  <si>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</si>
  <si>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</si>
  <si>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</si>
  <si>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</si>
  <si>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</si>
  <si>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</si>
  <si>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</si>
  <si>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</si>
  <si>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</si>
  <si>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</si>
  <si>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</si>
  <si>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</si>
  <si>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</si>
  <si>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</si>
  <si>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</si>
  <si>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</si>
  <si>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</si>
  <si>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</si>
  <si>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</si>
  <si>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</si>
  <si>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</si>
  <si>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</si>
  <si>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</si>
  <si>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</si>
  <si>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</si>
  <si>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</si>
  <si>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</si>
  <si>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</si>
  <si>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</si>
  <si>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</si>
  <si>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</si>
  <si>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</si>
  <si>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</si>
  <si>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</si>
  <si>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</si>
  <si>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</si>
  <si>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</si>
  <si>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</si>
  <si>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</si>
  <si>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</si>
  <si>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</si>
  <si>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</si>
  <si>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</si>
  <si>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</si>
  <si>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</si>
  <si>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</si>
  <si>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</si>
  <si>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</si>
  <si>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</si>
  <si>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</si>
  <si>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</si>
  <si>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</si>
  <si>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</si>
  <si>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</si>
  <si>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</si>
  <si>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</si>
  <si>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</si>
  <si>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</si>
  <si>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</si>
  <si>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</si>
  <si>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</si>
  <si>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</si>
  <si>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</si>
  <si>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</si>
  <si>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</si>
  <si>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</si>
  <si>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</si>
  <si>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</si>
  <si>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</si>
  <si>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</si>
  <si>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</si>
  <si>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</si>
  <si>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</si>
  <si>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</si>
  <si>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</si>
  <si>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</si>
  <si>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</si>
  <si>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</si>
  <si>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</si>
  <si>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</si>
  <si>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</si>
  <si>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</si>
  <si>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</si>
  <si>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</si>
  <si>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</si>
  <si>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</si>
  <si>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</si>
  <si>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</si>
  <si>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</si>
  <si>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</si>
  <si>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</si>
  <si>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</si>
  <si>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</si>
  <si>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</si>
  <si>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</si>
  <si>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</si>
  <si>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</si>
  <si>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</si>
  <si>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</si>
  <si>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</si>
  <si>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</si>
  <si>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</si>
  <si>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</si>
  <si>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</si>
  <si>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</si>
  <si>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</si>
  <si>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</si>
  <si>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</si>
  <si>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</si>
  <si>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</si>
  <si>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</si>
  <si>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</si>
  <si>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</si>
  <si>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</si>
  <si>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</si>
  <si>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</si>
  <si>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</si>
  <si>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</si>
  <si>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</si>
  <si>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</si>
  <si>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</si>
  <si>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</si>
  <si>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</si>
  <si>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</si>
  <si>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</si>
  <si>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</si>
  <si>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</si>
  <si>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</si>
  <si>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</si>
  <si>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</si>
  <si>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</si>
  <si>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</si>
  <si>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</si>
  <si>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</si>
  <si>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</si>
  <si>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</si>
  <si>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</si>
  <si>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</si>
  <si>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</si>
  <si>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</si>
  <si>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</si>
  <si>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</si>
  <si>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</si>
  <si>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</si>
  <si>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</si>
  <si>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</si>
  <si>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</si>
  <si>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</si>
  <si>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</si>
  <si>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</si>
  <si>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</si>
  <si>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</si>
  <si>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</si>
  <si>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</si>
  <si>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</si>
  <si>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</si>
  <si>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</si>
  <si>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</si>
  <si>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</si>
  <si>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</si>
  <si>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</si>
  <si>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</si>
  <si>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</si>
  <si>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</si>
  <si>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</si>
  <si>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</si>
  <si>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</si>
  <si>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</si>
  <si>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</si>
  <si>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</si>
  <si>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</si>
  <si>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</si>
  <si>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</si>
  <si>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</si>
  <si>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</si>
  <si>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</si>
  <si>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</si>
  <si>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</si>
  <si>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</si>
  <si>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</si>
  <si>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</si>
  <si>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</si>
  <si>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</si>
  <si>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</si>
  <si>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</si>
  <si>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</si>
  <si>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</si>
  <si>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</si>
  <si>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</si>
  <si>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</si>
  <si>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</si>
  <si>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</si>
  <si>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</si>
  <si>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</si>
  <si>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</si>
  <si>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</si>
  <si>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</si>
  <si>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</si>
  <si>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</si>
  <si>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</si>
  <si>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</si>
  <si>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</si>
  <si>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</si>
  <si>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</si>
  <si>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</si>
  <si>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</si>
  <si>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</si>
  <si>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</si>
  <si>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</si>
  <si>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</si>
  <si>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</si>
  <si>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</si>
  <si>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</si>
  <si>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</si>
  <si>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</si>
  <si>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</si>
  <si>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</si>
  <si>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</si>
  <si>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</si>
  <si>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</si>
  <si>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</si>
  <si>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</si>
  <si>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</si>
  <si>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</si>
  <si>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</si>
  <si>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</si>
  <si>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</si>
  <si>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</si>
  <si>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</si>
  <si>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</si>
  <si>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</si>
  <si>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</si>
  <si>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</si>
  <si>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</si>
  <si>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</si>
  <si>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</si>
  <si>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</si>
  <si>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</si>
  <si>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</si>
  <si>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</si>
  <si>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</si>
  <si>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</si>
  <si>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</si>
  <si>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</si>
  <si>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</si>
  <si>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</si>
  <si>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</si>
  <si>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</si>
  <si>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</si>
  <si>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</si>
  <si>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</si>
  <si>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</si>
  <si>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</si>
  <si>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</si>
  <si>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</si>
  <si>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</si>
  <si>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</si>
  <si>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</si>
  <si>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</si>
  <si>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</si>
  <si>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</si>
  <si>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</si>
  <si>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</si>
  <si>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</si>
  <si>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</si>
  <si>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</si>
  <si>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</si>
  <si>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</si>
  <si>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</si>
  <si>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</si>
  <si>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</si>
  <si>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</si>
  <si>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</si>
  <si>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</si>
  <si>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</si>
  <si>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</si>
  <si>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</si>
  <si>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</si>
  <si>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</si>
  <si>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</si>
  <si>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</si>
  <si>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</si>
  <si>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</si>
  <si>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</si>
  <si>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</si>
  <si>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</si>
  <si>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</si>
  <si>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</si>
  <si>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</si>
  <si>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</si>
  <si>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</si>
  <si>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</si>
  <si>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</si>
  <si>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</si>
  <si>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</si>
  <si>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</si>
  <si>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</si>
  <si>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</si>
  <si>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</si>
  <si>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</si>
  <si>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</si>
  <si>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</si>
  <si>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</si>
  <si>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</si>
  <si>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</si>
  <si>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</si>
  <si>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</si>
  <si>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</si>
  <si>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</si>
  <si>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</si>
  <si>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</si>
  <si>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</si>
  <si>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</si>
  <si>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</si>
  <si>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</si>
  <si>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</si>
  <si>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</si>
  <si>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</si>
  <si>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</si>
  <si>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</si>
  <si>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</si>
  <si>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</si>
  <si>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</si>
  <si>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</si>
  <si>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</si>
  <si>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</si>
  <si>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</si>
  <si>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</si>
  <si>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</si>
  <si>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</si>
  <si>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</si>
  <si>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</si>
  <si>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</si>
  <si>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</si>
  <si>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</si>
  <si>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</si>
  <si>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</si>
  <si>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</si>
  <si>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</si>
  <si>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</si>
  <si>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</si>
  <si>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</si>
  <si>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</si>
  <si>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</si>
  <si>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</si>
  <si>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</si>
  <si>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</si>
  <si>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</si>
  <si>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</si>
  <si>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</si>
  <si>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</si>
  <si>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</si>
  <si>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</si>
  <si>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</si>
  <si>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</si>
  <si>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</si>
  <si>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</si>
  <si>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</si>
  <si>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</si>
  <si>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</si>
  <si>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</si>
  <si>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</si>
  <si>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</si>
  <si>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</si>
  <si>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</si>
  <si>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</si>
  <si>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</si>
  <si>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</si>
  <si>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</si>
  <si>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</si>
  <si>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</si>
  <si>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</si>
  <si>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</si>
  <si>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</si>
  <si>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</si>
  <si>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</si>
  <si>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</si>
  <si>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</si>
  <si>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</si>
  <si>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</si>
  <si>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</si>
  <si>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</si>
  <si>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</si>
  <si>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</si>
  <si>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</si>
  <si>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</si>
  <si>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</si>
  <si>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</si>
  <si>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</si>
  <si>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</si>
  <si>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</si>
  <si>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</si>
  <si>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</si>
  <si>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</si>
  <si>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</si>
  <si>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</si>
  <si>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</si>
  <si>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</si>
  <si>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</si>
  <si>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</si>
  <si>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</si>
  <si>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</si>
  <si>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</si>
  <si>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</si>
  <si>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</si>
  <si>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</si>
  <si>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</si>
  <si>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</si>
  <si>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</si>
  <si>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</si>
  <si>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</si>
  <si>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</si>
  <si>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</si>
  <si>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</si>
  <si>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</si>
  <si>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</si>
  <si>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</si>
  <si>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</si>
  <si>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</si>
  <si>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</si>
  <si>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</si>
  <si>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</si>
  <si>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</si>
  <si>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</si>
  <si>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</si>
  <si>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</si>
  <si>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</si>
  <si>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</si>
  <si>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</si>
  <si>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</si>
  <si>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</si>
  <si>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</si>
  <si>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</si>
  <si>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</si>
  <si>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</si>
  <si>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</si>
  <si>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</si>
  <si>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</si>
  <si>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</si>
  <si>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</si>
  <si>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</si>
  <si>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</si>
  <si>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</si>
  <si>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</si>
  <si>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</si>
  <si>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</si>
  <si>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</si>
  <si>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</si>
  <si>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</si>
  <si>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</si>
  <si>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</si>
  <si>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</si>
  <si>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</si>
  <si>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</si>
  <si>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</si>
  <si>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</si>
  <si>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</si>
  <si>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</si>
  <si>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</si>
  <si>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</si>
  <si>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</si>
  <si>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</si>
  <si>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</si>
  <si>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</si>
  <si>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</si>
  <si>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</si>
  <si>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</si>
  <si>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</si>
  <si>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</si>
  <si>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</si>
  <si>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</si>
  <si>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</si>
  <si>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</si>
  <si>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</si>
  <si>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</si>
  <si>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</si>
  <si>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</si>
  <si>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</si>
  <si>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</si>
  <si>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</si>
  <si>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</si>
  <si>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</si>
  <si>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</si>
  <si>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</si>
  <si>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</si>
  <si>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</si>
  <si>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</si>
  <si>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</si>
  <si>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</si>
  <si>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</si>
  <si>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</si>
  <si>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</si>
  <si>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</si>
  <si>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</si>
  <si>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</si>
  <si>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</si>
  <si>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</si>
  <si>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</si>
  <si>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</si>
  <si>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</si>
  <si>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</si>
  <si>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</si>
  <si>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</si>
  <si>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</si>
  <si>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</si>
  <si>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</si>
  <si>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</si>
  <si>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</si>
  <si>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</si>
  <si>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</si>
  <si>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</si>
  <si>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</si>
  <si>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</si>
  <si>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</si>
  <si>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</si>
  <si>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</si>
  <si>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</si>
  <si>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</si>
  <si>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</si>
  <si>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</si>
  <si>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</si>
  <si>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</si>
  <si>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</si>
  <si>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</si>
  <si>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</si>
  <si>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</si>
  <si>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</si>
  <si>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</si>
  <si>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</si>
  <si>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</si>
  <si>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</si>
  <si>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</si>
  <si>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</si>
  <si>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</si>
  <si>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</si>
  <si>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</si>
  <si>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</si>
  <si>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</si>
  <si>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</si>
  <si>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</si>
  <si>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</si>
  <si>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</si>
  <si>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</si>
  <si>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</si>
  <si>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</si>
  <si>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</si>
  <si>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</si>
  <si>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</si>
  <si>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</si>
  <si>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</si>
  <si>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</si>
  <si>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</si>
  <si>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</si>
  <si>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</si>
  <si>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</si>
  <si>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</si>
  <si>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</si>
  <si>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</si>
  <si>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</si>
  <si>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</si>
  <si>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</si>
  <si>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</si>
  <si>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</si>
  <si>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</si>
  <si>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</si>
  <si>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</si>
  <si>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</si>
  <si>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</si>
  <si>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</si>
  <si>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</si>
  <si>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</si>
  <si>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</si>
  <si>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</si>
  <si>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</si>
  <si>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</si>
  <si>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</si>
  <si>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</si>
  <si>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</si>
  <si>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</si>
  <si>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</si>
  <si>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</si>
  <si>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</si>
  <si>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</si>
  <si>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</si>
  <si>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</si>
  <si>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</si>
  <si>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</si>
  <si>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</si>
  <si>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</si>
  <si>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</si>
  <si>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</si>
  <si>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</si>
  <si>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</si>
  <si>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</si>
  <si>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</si>
  <si>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</si>
  <si>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</si>
  <si>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</si>
  <si>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</si>
  <si>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</si>
  <si>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</si>
  <si>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</si>
  <si>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</si>
  <si>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</si>
  <si>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</si>
  <si>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</si>
  <si>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</si>
  <si>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</si>
  <si>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</si>
  <si>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</si>
  <si>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</si>
  <si>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</si>
  <si>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</si>
  <si>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</si>
  <si>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</si>
  <si>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</si>
  <si>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</si>
  <si>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</si>
  <si>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</si>
  <si>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</si>
  <si>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</si>
  <si>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</si>
  <si>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</si>
  <si>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</si>
  <si>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</si>
  <si>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</si>
  <si>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</si>
  <si>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</si>
  <si>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</si>
  <si>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</si>
  <si>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</si>
  <si>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</si>
  <si>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</si>
  <si>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</si>
  <si>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</si>
  <si>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</si>
  <si>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</si>
  <si>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</si>
  <si>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</si>
  <si>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</si>
  <si>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</si>
  <si>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</si>
  <si>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</si>
  <si>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</si>
  <si>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</si>
  <si>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</si>
  <si>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</si>
  <si>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</si>
  <si>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</si>
  <si>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</si>
  <si>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</si>
  <si>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</si>
  <si>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</si>
  <si>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</si>
  <si>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</si>
  <si>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</si>
  <si>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</si>
  <si>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</si>
  <si>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</si>
  <si>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</si>
  <si>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</si>
  <si>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</si>
  <si>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</si>
  <si>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</si>
  <si>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</si>
  <si>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</si>
  <si>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</si>
  <si>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</si>
  <si>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</si>
  <si>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</si>
  <si>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</si>
  <si>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</si>
  <si>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</si>
  <si>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</si>
  <si>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</si>
  <si>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</si>
  <si>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</si>
  <si>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</si>
  <si>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</si>
  <si>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</si>
  <si>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</si>
  <si>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</si>
  <si>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</si>
  <si>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</si>
  <si>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</si>
  <si>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</si>
  <si>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</si>
  <si>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</si>
  <si>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</si>
  <si>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</si>
  <si>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</si>
  <si>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</si>
  <si>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</si>
  <si>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</si>
  <si>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</si>
  <si>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</si>
  <si>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</si>
  <si>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</si>
  <si>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</si>
  <si>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</si>
  <si>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</si>
  <si>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</si>
  <si>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</si>
  <si>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</si>
  <si>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</si>
  <si>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</si>
  <si>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</si>
  <si>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</si>
  <si>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</si>
  <si>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</si>
  <si>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</si>
  <si>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</si>
  <si>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</si>
  <si>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</si>
  <si>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</si>
  <si>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</si>
  <si>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</si>
  <si>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</si>
  <si>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</si>
  <si>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</si>
  <si>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</si>
  <si>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</si>
  <si>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</si>
  <si>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</si>
  <si>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</si>
  <si>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</si>
  <si>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</si>
  <si>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</si>
  <si>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</si>
  <si>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</si>
  <si>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</si>
  <si>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</si>
  <si>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</si>
  <si>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</si>
  <si>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</si>
  <si>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</si>
  <si>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</si>
  <si>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</si>
  <si>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</si>
  <si>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</si>
  <si>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</si>
  <si>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</si>
  <si>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</si>
  <si>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</si>
  <si>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</si>
  <si>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</si>
  <si>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</si>
  <si>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</si>
  <si>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</si>
  <si>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</si>
  <si>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</si>
  <si>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</si>
  <si>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</si>
  <si>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</si>
  <si>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</si>
  <si>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</si>
  <si>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</si>
  <si>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</si>
  <si>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</si>
  <si>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</si>
  <si>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</si>
  <si>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</si>
  <si>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</si>
  <si>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</si>
  <si>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</si>
  <si>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</si>
  <si>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</si>
  <si>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</si>
  <si>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</si>
  <si>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</si>
  <si>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</si>
  <si>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</si>
  <si>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</si>
  <si>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</si>
  <si>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</si>
  <si>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</si>
  <si>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</si>
  <si>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</si>
  <si>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</si>
  <si>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</si>
  <si>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</si>
  <si>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</si>
  <si>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</si>
  <si>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</si>
  <si>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</si>
  <si>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</si>
  <si>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</si>
  <si>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</si>
  <si>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</si>
  <si>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</si>
  <si>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</si>
  <si>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</si>
  <si>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</si>
  <si>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</si>
  <si>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</si>
  <si>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</si>
  <si>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</si>
  <si>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</si>
  <si>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</si>
  <si>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</si>
  <si>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</si>
  <si>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</si>
  <si>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</si>
  <si>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</si>
  <si>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</si>
  <si>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</si>
  <si>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</si>
  <si>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</si>
  <si>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</si>
  <si>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</si>
  <si>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</si>
  <si>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</si>
  <si>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</si>
  <si>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</si>
  <si>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</si>
  <si>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</si>
  <si>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</si>
  <si>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</si>
  <si>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</si>
  <si>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</si>
  <si>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</si>
  <si>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</si>
  <si>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</si>
  <si>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</si>
  <si>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</si>
  <si>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</si>
  <si>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</si>
  <si>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</si>
  <si>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</si>
  <si>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</si>
  <si>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</si>
  <si>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</si>
  <si>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</si>
  <si>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</si>
  <si>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</si>
  <si>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</si>
  <si>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</si>
  <si>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</si>
  <si>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</si>
  <si>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</si>
  <si>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</si>
  <si>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</si>
  <si>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</si>
  <si>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</si>
  <si>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</si>
  <si>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</si>
  <si>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</si>
  <si>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</si>
  <si>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</si>
  <si>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</si>
  <si>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</si>
  <si>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</si>
  <si>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</si>
  <si>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</si>
  <si>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</si>
  <si>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</si>
  <si>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</si>
  <si>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</si>
  <si>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</si>
  <si>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</si>
  <si>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</si>
  <si>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</si>
  <si>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</si>
  <si>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</si>
  <si>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</si>
  <si>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</si>
  <si>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</si>
  <si>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</si>
  <si>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</si>
  <si>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</si>
  <si>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</si>
  <si>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</si>
  <si>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</si>
  <si>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</si>
  <si>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</si>
  <si>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</si>
  <si>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</si>
  <si>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</si>
  <si>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</si>
  <si>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</si>
  <si>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</si>
  <si>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</si>
  <si>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</si>
  <si>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</si>
  <si>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</si>
  <si>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</si>
  <si>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</si>
  <si>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</si>
  <si>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</si>
  <si>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</si>
  <si>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</si>
  <si>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</si>
  <si>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</si>
  <si>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</si>
  <si>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</si>
  <si>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</si>
  <si>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</si>
  <si>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</si>
  <si>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</si>
  <si>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</si>
  <si>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</si>
  <si>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</si>
  <si>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</si>
  <si>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</si>
  <si>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</si>
  <si>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</si>
  <si>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</si>
  <si>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</si>
  <si>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</si>
  <si>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</si>
  <si>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</si>
  <si>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</si>
  <si>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</si>
  <si>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</si>
  <si>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</si>
  <si>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</si>
  <si>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</si>
  <si>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</si>
  <si>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</si>
  <si>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</si>
  <si>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</si>
  <si>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</si>
  <si>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</si>
  <si>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</si>
  <si>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</si>
  <si>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</si>
  <si>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</si>
  <si>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</si>
  <si>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</si>
  <si>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</si>
  <si>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</si>
  <si>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</si>
  <si>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</si>
  <si>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</si>
  <si>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</si>
  <si>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</si>
  <si>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</si>
  <si>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</si>
  <si>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</si>
  <si>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</si>
  <si>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</si>
  <si>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</si>
  <si>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</si>
  <si>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</si>
  <si>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</si>
  <si>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</si>
  <si>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</si>
  <si>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</si>
  <si>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</si>
  <si>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</si>
  <si>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</si>
  <si>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</si>
  <si>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</si>
  <si>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</si>
  <si>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</si>
  <si>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</si>
  <si>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</si>
  <si>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</si>
  <si>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</si>
  <si>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</si>
  <si>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</si>
  <si>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</si>
  <si>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</si>
  <si>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</si>
  <si>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</si>
  <si>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</si>
  <si>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</si>
  <si>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</si>
  <si>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</si>
  <si>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</si>
  <si>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</si>
  <si>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</si>
  <si>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</si>
  <si>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</si>
  <si>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</si>
  <si>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</si>
  <si>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</si>
  <si>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</si>
  <si>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</si>
  <si>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</si>
  <si>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</si>
  <si>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</si>
  <si>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</si>
  <si>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</si>
  <si>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</si>
  <si>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</si>
  <si>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</si>
  <si>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</si>
  <si>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</si>
  <si>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</si>
  <si>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</si>
  <si>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</si>
  <si>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</si>
  <si>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</si>
  <si>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</si>
  <si>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</si>
  <si>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</si>
  <si>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</si>
  <si>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</si>
  <si>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</si>
  <si>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</si>
  <si>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</si>
  <si>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</si>
  <si>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</si>
  <si>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</si>
  <si>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</si>
  <si>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</si>
  <si>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</si>
  <si>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</si>
  <si>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</si>
  <si>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</si>
  <si>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</si>
  <si>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</si>
  <si>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</si>
  <si>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</si>
  <si>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</si>
  <si>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</si>
  <si>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</si>
  <si>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</si>
  <si>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</si>
  <si>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</si>
  <si>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</si>
  <si>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</si>
  <si>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</si>
  <si>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</si>
  <si>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</si>
  <si>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</si>
  <si>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</si>
  <si>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</si>
  <si>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</si>
  <si>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</si>
  <si>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</si>
  <si>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</si>
  <si>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</si>
  <si>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</si>
  <si>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</si>
  <si>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</si>
  <si>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</si>
  <si>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</si>
  <si>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</si>
  <si>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</si>
  <si>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</si>
  <si>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</si>
  <si>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</si>
  <si>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</si>
  <si>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</si>
  <si>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</si>
  <si>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</si>
  <si>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</si>
  <si>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</si>
  <si>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</si>
  <si>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</si>
  <si>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</si>
  <si>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</si>
  <si>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</si>
  <si>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</si>
  <si>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</si>
  <si>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</si>
  <si>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</si>
  <si>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</si>
  <si>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</si>
  <si>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</si>
  <si>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</si>
  <si>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</si>
  <si>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</si>
  <si>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</si>
  <si>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</si>
  <si>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</si>
  <si>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</si>
  <si>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</si>
  <si>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</si>
  <si>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</si>
  <si>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</si>
  <si>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</si>
  <si>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</si>
  <si>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</si>
  <si>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</si>
  <si>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</si>
  <si>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</si>
  <si>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</si>
  <si>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</si>
  <si>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</si>
  <si>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</si>
  <si>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</si>
  <si>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</si>
  <si>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</si>
  <si>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</si>
  <si>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</si>
  <si>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</si>
  <si>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</si>
  <si>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</si>
  <si>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</si>
  <si>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</si>
  <si>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</si>
  <si>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</si>
  <si>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</si>
  <si>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</si>
  <si>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</si>
  <si>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</si>
  <si>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</si>
  <si>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</si>
  <si>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</si>
  <si>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</si>
  <si>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</si>
  <si>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</si>
  <si>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</si>
  <si>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</si>
  <si>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</si>
  <si>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</si>
  <si>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</si>
  <si>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</si>
  <si>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</si>
  <si>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</si>
  <si>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</si>
  <si>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</si>
  <si>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</si>
  <si>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</si>
  <si>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</si>
  <si>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</si>
  <si>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</si>
  <si>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</si>
  <si>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</si>
  <si>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</si>
  <si>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</si>
  <si>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</si>
  <si>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</si>
  <si>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</si>
  <si>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</si>
  <si>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</si>
  <si>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</si>
  <si>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</si>
  <si>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</si>
  <si>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</si>
  <si>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</si>
  <si>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</si>
  <si>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</si>
  <si>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</si>
  <si>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</si>
  <si>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</si>
  <si>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</si>
  <si>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</si>
  <si>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</si>
  <si>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</si>
  <si>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</si>
  <si>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</si>
  <si>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</si>
  <si>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</si>
  <si>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</si>
  <si>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</si>
  <si>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</si>
  <si>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</si>
  <si>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</si>
  <si>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</si>
  <si>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</si>
  <si>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</si>
  <si>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</si>
  <si>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</si>
  <si>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</si>
  <si>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</si>
  <si>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</si>
  <si>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</si>
  <si>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</si>
  <si>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</si>
  <si>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</si>
  <si>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</si>
  <si>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</si>
  <si>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</si>
  <si>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</si>
  <si>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</si>
  <si>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</si>
  <si>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</si>
  <si>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</si>
  <si>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</si>
  <si>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</si>
  <si>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</si>
  <si>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</si>
  <si>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</si>
  <si>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</si>
  <si>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</si>
  <si>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</si>
  <si>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</si>
  <si>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</si>
  <si>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</si>
  <si>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</si>
  <si>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</si>
  <si>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</si>
  <si>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</si>
  <si>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</si>
  <si>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</si>
  <si>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</si>
  <si>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</si>
  <si>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</si>
  <si>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</si>
  <si>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</si>
  <si>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</si>
  <si>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</si>
  <si>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</si>
  <si>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</si>
  <si>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</si>
  <si>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</si>
  <si>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</si>
  <si>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</si>
  <si>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</si>
  <si>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</si>
  <si>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</si>
  <si>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</si>
  <si>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</si>
  <si>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</si>
  <si>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</si>
  <si>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</si>
  <si>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</si>
  <si>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</si>
  <si>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</si>
  <si>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</si>
  <si>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</si>
  <si>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</si>
  <si>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</si>
  <si>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</si>
  <si>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</si>
  <si>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</si>
  <si>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</si>
  <si>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</si>
  <si>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</si>
  <si>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</si>
  <si>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</si>
  <si>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</si>
  <si>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</si>
  <si>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</si>
  <si>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</si>
  <si>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</si>
  <si>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</si>
  <si>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</si>
  <si>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</si>
  <si>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</si>
  <si>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</si>
  <si>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</si>
  <si>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</si>
  <si>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</si>
  <si>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</si>
  <si>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</si>
  <si>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</si>
  <si>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</si>
  <si>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</si>
  <si>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</si>
  <si>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</si>
  <si>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</si>
  <si>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</si>
  <si>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</si>
  <si>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</si>
  <si>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</si>
  <si>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</si>
  <si>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</si>
  <si>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</si>
  <si>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</si>
  <si>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</si>
  <si>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</si>
  <si>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</si>
  <si>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</si>
  <si>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</si>
  <si>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</si>
  <si>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</si>
  <si>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</si>
  <si>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</si>
  <si>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</si>
  <si>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</si>
  <si>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</si>
  <si>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</si>
  <si>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</si>
  <si>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</si>
  <si>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</si>
  <si>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</si>
  <si>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</si>
  <si>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</si>
  <si>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</si>
  <si>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</si>
  <si>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</si>
  <si>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</si>
  <si>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</si>
  <si>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</si>
  <si>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</si>
  <si>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</si>
  <si>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</si>
  <si>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</si>
  <si>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</si>
  <si>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</si>
  <si>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</si>
  <si>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</si>
  <si>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</si>
  <si>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</si>
  <si>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</si>
  <si>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</si>
  <si>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</si>
  <si>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</si>
  <si>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</si>
  <si>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</si>
  <si>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</si>
  <si>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</si>
  <si>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</si>
  <si>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</si>
  <si>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</si>
  <si>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</si>
  <si>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</si>
  <si>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</si>
  <si>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</si>
  <si>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</si>
  <si>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</si>
  <si>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</si>
  <si>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</si>
  <si>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</si>
  <si>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</si>
  <si>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</si>
  <si>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</si>
  <si>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</si>
  <si>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</si>
  <si>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</si>
  <si>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</si>
  <si>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</si>
  <si>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</si>
  <si>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</si>
  <si>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</si>
  <si>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</si>
  <si>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</si>
  <si>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</si>
  <si>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</si>
  <si>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</si>
  <si>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</si>
  <si>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</si>
  <si>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</si>
  <si>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</si>
  <si>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</si>
  <si>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</si>
  <si>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</si>
  <si>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</si>
  <si>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</si>
  <si>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</si>
  <si>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</si>
  <si>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</si>
  <si>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</si>
  <si>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</si>
  <si>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</si>
  <si>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</si>
  <si>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</si>
  <si>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</si>
  <si>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</si>
  <si>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</si>
  <si>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</si>
  <si>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</si>
  <si>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</si>
  <si>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</si>
  <si>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</si>
  <si>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</si>
  <si>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</si>
  <si>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</si>
  <si>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</si>
  <si>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</si>
  <si>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</si>
  <si>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</si>
  <si>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</si>
  <si>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</si>
  <si>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</si>
  <si>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</si>
  <si>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</si>
  <si>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</si>
  <si>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</si>
  <si>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</si>
  <si>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</si>
  <si>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</si>
  <si>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</si>
  <si>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</si>
  <si>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</si>
  <si>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</si>
  <si>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</si>
  <si>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</si>
  <si>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</si>
  <si>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</si>
  <si>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</si>
  <si>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</si>
  <si>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</si>
  <si>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</si>
  <si>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</si>
  <si>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</si>
  <si>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</si>
  <si>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</si>
  <si>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</si>
  <si>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</si>
  <si>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</si>
  <si>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</si>
  <si>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</si>
  <si>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</si>
  <si>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</si>
  <si>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</si>
  <si>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</si>
  <si>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</si>
  <si>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</si>
  <si>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</si>
  <si>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</si>
  <si>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</si>
  <si>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</si>
  <si>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</si>
  <si>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</si>
  <si>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</si>
  <si>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</si>
  <si>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</si>
  <si>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</si>
  <si>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</si>
  <si>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</si>
  <si>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</si>
  <si>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</si>
  <si>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</si>
  <si>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</si>
  <si>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</si>
  <si>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</si>
  <si>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</si>
  <si>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</si>
  <si>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</si>
  <si>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</si>
  <si>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</si>
  <si>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</si>
  <si>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</si>
  <si>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</si>
  <si>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</si>
  <si>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</si>
  <si>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</si>
  <si>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</si>
  <si>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</si>
  <si>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</si>
  <si>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</si>
  <si>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</si>
  <si>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</si>
  <si>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</si>
  <si>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</si>
  <si>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</si>
  <si>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</si>
  <si>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</si>
  <si>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</si>
  <si>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</si>
  <si>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</si>
  <si>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</si>
  <si>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</si>
  <si>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</si>
  <si>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</si>
  <si>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</si>
  <si>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</si>
  <si>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</si>
  <si>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</si>
  <si>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</si>
  <si>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</si>
  <si>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</si>
  <si>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</si>
  <si>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</si>
  <si>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</si>
  <si>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</si>
  <si>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</si>
  <si>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</si>
  <si>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</si>
  <si>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</si>
  <si>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</si>
  <si>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</si>
  <si>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</si>
  <si>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</si>
  <si>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</si>
  <si>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</si>
  <si>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</si>
  <si>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</si>
  <si>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</si>
  <si>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</si>
  <si>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</si>
  <si>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</si>
  <si>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</si>
  <si>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</si>
  <si>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</si>
  <si>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</si>
  <si>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</si>
  <si>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</si>
  <si>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</si>
  <si>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</si>
  <si>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</si>
  <si>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</si>
  <si>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</si>
  <si>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</si>
  <si>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</si>
  <si>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</si>
  <si>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</si>
  <si>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</si>
  <si>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</si>
  <si>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</si>
  <si>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</si>
  <si>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</si>
  <si>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</si>
  <si>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</si>
  <si>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</si>
  <si>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</si>
  <si>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</si>
  <si>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</si>
  <si>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</si>
  <si>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</si>
  <si>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</si>
  <si>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</si>
  <si>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</si>
  <si>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</si>
  <si>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</si>
  <si>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</si>
  <si>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</si>
  <si>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</si>
  <si>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</si>
  <si>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</si>
  <si>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</si>
  <si>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</si>
  <si>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</si>
  <si>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</si>
  <si>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</si>
  <si>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</si>
  <si>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</si>
  <si>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</si>
  <si>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</si>
  <si>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</si>
  <si>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</si>
  <si>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</si>
  <si>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</si>
  <si>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</si>
  <si>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</si>
  <si>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</si>
  <si>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</si>
  <si>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</si>
  <si>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</si>
  <si>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</si>
  <si>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</si>
  <si>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</si>
  <si>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</si>
  <si>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</si>
  <si>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</si>
  <si>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</si>
  <si>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</si>
  <si>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</si>
  <si>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</si>
  <si>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</si>
  <si>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</si>
  <si>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</si>
  <si>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</si>
  <si>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</si>
  <si>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</si>
  <si>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</si>
  <si>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</si>
  <si>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</si>
  <si>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</si>
  <si>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</si>
  <si>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</si>
  <si>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</si>
  <si>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</si>
  <si>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</si>
  <si>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</si>
  <si>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</si>
  <si>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</si>
  <si>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</si>
  <si>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</si>
  <si>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</si>
  <si>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</si>
  <si>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</si>
  <si>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</si>
  <si>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</si>
  <si>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</si>
  <si>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</si>
  <si>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</si>
  <si>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</si>
  <si>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</si>
  <si>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</si>
  <si>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</si>
  <si>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</si>
  <si>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</si>
  <si>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</si>
  <si>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</si>
  <si>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</si>
  <si>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</si>
  <si>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</si>
  <si>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</si>
  <si>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</si>
  <si>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</si>
  <si>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</si>
  <si>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</si>
  <si>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</si>
  <si>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</si>
  <si>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</si>
  <si>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</si>
  <si>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</si>
  <si>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</si>
  <si>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</si>
  <si>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</si>
  <si>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</si>
  <si>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</si>
  <si>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</si>
  <si>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</si>
  <si>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</si>
  <si>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</si>
  <si>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</si>
  <si>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</si>
  <si>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</si>
  <si>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</si>
  <si>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</si>
  <si>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</si>
  <si>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</si>
  <si>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</si>
  <si>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</si>
  <si>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</si>
  <si>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</si>
  <si>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</si>
  <si>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</si>
  <si>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</si>
  <si>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</si>
  <si>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</si>
  <si>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</si>
  <si>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</si>
  <si>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</si>
  <si>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</si>
  <si>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</si>
  <si>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</si>
  <si>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</si>
  <si>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</si>
  <si>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</si>
  <si>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</si>
  <si>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</si>
  <si>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</si>
  <si>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</si>
  <si>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</si>
  <si>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</si>
  <si>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</si>
  <si>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</si>
  <si>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</si>
  <si>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</si>
  <si>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</si>
  <si>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</si>
  <si>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</si>
  <si>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</si>
  <si>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</si>
  <si>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</si>
  <si>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</si>
  <si>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</si>
  <si>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</si>
  <si>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</si>
  <si>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</si>
  <si>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</si>
  <si>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</si>
  <si>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</si>
  <si>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</si>
  <si>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</si>
  <si>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</si>
  <si>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</si>
  <si>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</si>
  <si>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</si>
  <si>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</si>
  <si>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</si>
  <si>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</si>
  <si>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</si>
  <si>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</si>
  <si>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</si>
  <si>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</si>
  <si>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</si>
  <si>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</si>
  <si>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</si>
  <si>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</si>
  <si>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</si>
  <si>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</si>
  <si>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</si>
  <si>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</si>
  <si>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</si>
  <si>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</si>
  <si>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</si>
  <si>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</si>
  <si>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</si>
  <si>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</si>
  <si>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</si>
  <si>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</si>
  <si>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</si>
  <si>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</si>
  <si>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</si>
  <si>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</si>
  <si>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</si>
  <si>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</si>
  <si>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</si>
  <si>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</si>
  <si>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</si>
  <si>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</si>
  <si>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</si>
  <si>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</si>
  <si>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</si>
  <si>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</si>
  <si>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</si>
  <si>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</si>
  <si>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</si>
  <si>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</si>
  <si>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</si>
  <si>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</si>
  <si>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</si>
  <si>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</si>
  <si>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</si>
  <si>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</si>
  <si>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</si>
  <si>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</si>
  <si>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</si>
  <si>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</si>
  <si>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</si>
  <si>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</si>
  <si>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</si>
  <si>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</si>
  <si>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</si>
  <si>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</si>
  <si>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</si>
  <si>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</si>
  <si>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</si>
  <si>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</si>
  <si>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</si>
  <si>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</si>
  <si>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</si>
  <si>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</si>
  <si>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</si>
  <si>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</si>
  <si>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</si>
  <si>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</si>
  <si>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</si>
  <si>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</si>
  <si>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</si>
  <si>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</si>
  <si>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</si>
  <si>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</si>
  <si>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</si>
  <si>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</si>
  <si>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</si>
  <si>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</si>
  <si>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</si>
  <si>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</si>
  <si>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</si>
  <si>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</si>
  <si>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</si>
  <si>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</si>
  <si>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</si>
  <si>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</si>
  <si>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</si>
  <si>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</si>
  <si>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</si>
  <si>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</si>
  <si>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</si>
  <si>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</si>
  <si>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</si>
  <si>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</si>
  <si>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</si>
  <si>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</si>
  <si>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</si>
  <si>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</si>
  <si>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</si>
  <si>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</si>
  <si>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</si>
  <si>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</si>
  <si>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</si>
  <si>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</si>
  <si>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</si>
  <si>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</si>
  <si>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</si>
  <si>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</si>
  <si>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</si>
  <si>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</si>
  <si>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</si>
  <si>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</si>
  <si>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</si>
  <si>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</si>
  <si>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</si>
  <si>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</si>
  <si>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</si>
  <si>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</si>
  <si>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</si>
  <si>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</si>
  <si>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</si>
  <si>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</si>
  <si>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</si>
  <si>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</si>
  <si>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</si>
  <si>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</si>
  <si>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</si>
  <si>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</si>
  <si>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</si>
  <si>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</si>
  <si>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</si>
  <si>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</si>
  <si>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</si>
  <si>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</si>
  <si>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</si>
  <si>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</si>
  <si>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</si>
  <si>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</si>
  <si>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</si>
  <si>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</si>
  <si>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</si>
  <si>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</si>
  <si>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</si>
  <si>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</si>
  <si>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</si>
  <si>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</si>
  <si>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</si>
  <si>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</si>
  <si>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</si>
  <si>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</si>
  <si>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</si>
  <si>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</si>
  <si>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</si>
  <si>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</si>
  <si>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</si>
  <si>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</si>
  <si>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</si>
  <si>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</si>
  <si>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</si>
  <si>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</si>
  <si>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</si>
  <si>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</si>
  <si>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</si>
  <si>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</si>
  <si>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</si>
  <si>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</si>
  <si>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</si>
  <si>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</si>
  <si>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</si>
  <si>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</si>
  <si>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</si>
  <si>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</si>
  <si>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</si>
  <si>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</si>
  <si>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</si>
  <si>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</si>
  <si>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</si>
  <si>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</si>
  <si>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</si>
  <si>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</si>
  <si>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</si>
  <si>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</si>
  <si>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</si>
  <si>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</si>
  <si>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</si>
  <si>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</si>
  <si>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</si>
  <si>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</si>
  <si>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</si>
  <si>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</si>
  <si>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</si>
  <si>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</si>
  <si>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</si>
  <si>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</si>
  <si>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</si>
  <si>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</si>
  <si>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</si>
  <si>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</si>
  <si>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</si>
  <si>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</si>
  <si>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</si>
  <si>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</si>
  <si>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</si>
  <si>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</si>
  <si>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</si>
  <si>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</si>
  <si>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</si>
  <si>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</si>
  <si>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</si>
  <si>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</si>
  <si>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</si>
  <si>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</si>
  <si>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</si>
  <si>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</si>
  <si>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</si>
  <si>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</si>
  <si>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</si>
  <si>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</si>
  <si>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</si>
  <si>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</si>
  <si>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</si>
  <si>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</si>
  <si>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</si>
  <si>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</si>
  <si>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</si>
  <si>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</si>
  <si>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</si>
  <si>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</si>
  <si>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</si>
  <si>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</si>
  <si>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</si>
  <si>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</si>
  <si>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</si>
  <si>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</si>
  <si>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</si>
  <si>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</si>
  <si>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</si>
  <si>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</si>
  <si>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</si>
  <si>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</si>
  <si>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</si>
  <si>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</si>
  <si>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</si>
  <si>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</si>
  <si>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</si>
  <si>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</si>
  <si>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</si>
  <si>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</si>
  <si>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</si>
  <si>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</si>
  <si>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</si>
  <si>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</si>
  <si>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</si>
  <si>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</si>
  <si>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</si>
  <si>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</si>
  <si>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</si>
  <si>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</si>
  <si>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</si>
  <si>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</si>
  <si>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</si>
  <si>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</si>
  <si>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</si>
  <si>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</si>
  <si>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</si>
  <si>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</si>
  <si>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</si>
  <si>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</si>
  <si>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</si>
  <si>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</si>
  <si>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</si>
  <si>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</si>
  <si>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</si>
  <si>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</si>
  <si>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</si>
  <si>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</si>
  <si>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</si>
  <si>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</si>
  <si>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</si>
  <si>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</si>
  <si>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</si>
  <si>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</si>
  <si>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</si>
  <si>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</si>
  <si>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</si>
  <si>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</si>
  <si>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</si>
  <si>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</si>
  <si>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</si>
  <si>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</si>
  <si>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</si>
  <si>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</si>
  <si>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</si>
  <si>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</si>
  <si>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</si>
  <si>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</si>
  <si>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</si>
  <si>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</si>
  <si>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</si>
  <si>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</si>
  <si>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</si>
  <si>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</si>
  <si>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</si>
  <si>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</si>
  <si>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</si>
  <si>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</si>
  <si>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</si>
  <si>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</si>
  <si>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</si>
  <si>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</si>
  <si>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</si>
  <si>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</si>
  <si>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</si>
  <si>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</si>
  <si>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</si>
  <si>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</si>
  <si>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</si>
  <si>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</si>
  <si>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</si>
  <si>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</si>
  <si>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</si>
  <si>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</si>
  <si>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</si>
  <si>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</si>
  <si>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</si>
  <si>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</si>
  <si>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</si>
  <si>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</si>
  <si>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</si>
  <si>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</si>
  <si>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</si>
  <si>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</si>
  <si>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</si>
  <si>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</si>
  <si>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</si>
  <si>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</si>
  <si>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</si>
  <si>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</si>
  <si>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</si>
  <si>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</si>
  <si>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</si>
  <si>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</si>
  <si>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</si>
  <si>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</si>
  <si>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</si>
  <si>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</si>
  <si>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</si>
  <si>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</si>
  <si>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</si>
  <si>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</si>
  <si>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</si>
  <si>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</si>
  <si>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</si>
  <si>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</si>
  <si>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</si>
  <si>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</si>
  <si>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</si>
  <si>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</si>
  <si>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</si>
  <si>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</si>
  <si>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</si>
  <si>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</si>
  <si>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</si>
  <si>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</si>
  <si>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</si>
  <si>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</si>
  <si>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</si>
  <si>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</si>
  <si>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</si>
  <si>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</si>
  <si>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</si>
  <si>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</si>
  <si>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</si>
  <si>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</si>
  <si>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</si>
  <si>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</si>
  <si>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</si>
  <si>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</si>
  <si>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</si>
  <si>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</si>
  <si>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</si>
  <si>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</si>
  <si>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</si>
  <si>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</si>
  <si>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</si>
  <si>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</si>
  <si>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</si>
  <si>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</si>
  <si>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</si>
  <si>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</si>
  <si>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</si>
  <si>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</si>
  <si>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</si>
  <si>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</si>
  <si>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</si>
  <si>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</si>
  <si>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</si>
  <si>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</si>
  <si>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</si>
  <si>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</si>
  <si>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</si>
  <si>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</si>
  <si>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</si>
  <si>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</si>
  <si>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</si>
  <si>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</si>
  <si>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</si>
  <si>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</si>
  <si>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</si>
  <si>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</si>
  <si>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</si>
  <si>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</si>
  <si>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</si>
  <si>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</si>
  <si>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</si>
  <si>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</si>
  <si>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</si>
  <si>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</si>
  <si>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</si>
  <si>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</si>
  <si>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</si>
  <si>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</si>
  <si>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</si>
  <si>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</si>
  <si>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</si>
  <si>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</si>
  <si>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</si>
  <si>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</si>
  <si>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</si>
  <si>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</si>
  <si>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</si>
  <si>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</si>
  <si>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</si>
  <si>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</si>
  <si>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</si>
  <si>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</si>
  <si>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</si>
  <si>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</si>
  <si>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</si>
  <si>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</si>
  <si>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</si>
  <si>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</si>
  <si>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</si>
  <si>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</si>
  <si>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</si>
  <si>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</si>
  <si>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</si>
  <si>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</si>
  <si>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</si>
  <si>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</si>
  <si>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</si>
  <si>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</si>
  <si>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</si>
  <si>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</si>
  <si>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</si>
  <si>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</si>
  <si>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</si>
  <si>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</si>
  <si>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</si>
  <si>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</si>
  <si>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</si>
  <si>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</si>
  <si>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</si>
  <si>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</si>
  <si>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</si>
  <si>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</si>
  <si>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</si>
  <si>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</si>
  <si>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</si>
  <si>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</si>
  <si>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</si>
  <si>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</si>
  <si>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</si>
  <si>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</si>
  <si>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</si>
  <si>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</si>
  <si>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</si>
  <si>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</si>
  <si>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</si>
  <si>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</si>
  <si>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</si>
  <si>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</si>
  <si>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</si>
  <si>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</si>
  <si>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</si>
  <si>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</si>
  <si>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</si>
  <si>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</si>
  <si>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</si>
  <si>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</si>
  <si>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</si>
  <si>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</si>
  <si>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</si>
  <si>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</si>
  <si>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</si>
  <si>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</si>
  <si>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</si>
  <si>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</si>
  <si>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</si>
  <si>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</si>
  <si>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</si>
  <si>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</si>
  <si>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</si>
  <si>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</si>
  <si>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</si>
  <si>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</si>
  <si>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</si>
  <si>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</si>
  <si>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</si>
  <si>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</si>
  <si>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</si>
  <si>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</si>
  <si>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</si>
  <si>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</si>
  <si>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</si>
  <si>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</si>
  <si>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</si>
  <si>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</si>
  <si>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</si>
  <si>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</si>
  <si>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</si>
  <si>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</si>
  <si>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</si>
  <si>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</si>
  <si>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</si>
  <si>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</si>
  <si>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</si>
  <si>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</si>
  <si>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</si>
  <si>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</si>
  <si>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</si>
  <si>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</si>
  <si>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</si>
  <si>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</si>
  <si>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</si>
  <si>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</si>
  <si>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</si>
  <si>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</si>
  <si>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</si>
  <si>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</si>
  <si>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</si>
  <si>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</si>
  <si>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</si>
  <si>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</si>
  <si>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</si>
  <si>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</si>
  <si>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</si>
  <si>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</si>
  <si>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</si>
  <si>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</si>
  <si>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</si>
  <si>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</si>
  <si>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</si>
  <si>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</si>
  <si>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</si>
  <si>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</si>
  <si>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</si>
  <si>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</si>
  <si>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</si>
  <si>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</si>
  <si>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</si>
  <si>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</si>
  <si>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</si>
  <si>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</si>
  <si>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</si>
  <si>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</si>
  <si>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</si>
  <si>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</si>
  <si>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</si>
  <si>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</si>
  <si>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</si>
  <si>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</si>
  <si>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</si>
  <si>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</si>
  <si>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</si>
  <si>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</si>
  <si>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</si>
  <si>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</si>
  <si>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</si>
  <si>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</si>
  <si>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</si>
  <si>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</si>
  <si>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</si>
  <si>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</si>
  <si>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</si>
  <si>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</si>
  <si>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</si>
  <si>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</si>
  <si>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</si>
  <si>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</si>
  <si>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</si>
  <si>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</si>
  <si>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</si>
  <si>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</si>
  <si>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</si>
  <si>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</si>
  <si>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</si>
  <si>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</si>
  <si>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</si>
  <si>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</si>
  <si>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</si>
  <si>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</si>
  <si>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</si>
  <si>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</si>
  <si>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</si>
  <si>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</si>
  <si>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</si>
  <si>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</si>
  <si>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</si>
  <si>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</si>
  <si>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</si>
  <si>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</si>
  <si>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</si>
  <si>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</si>
  <si>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</si>
  <si>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</si>
  <si>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</si>
  <si>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</si>
  <si>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</si>
  <si>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</si>
  <si>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</si>
  <si>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</si>
  <si>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</si>
  <si>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</si>
  <si>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</si>
  <si>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</si>
  <si>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</si>
  <si>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</si>
  <si>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</si>
  <si>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</si>
  <si>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</si>
  <si>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</si>
  <si>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</si>
  <si>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</si>
  <si>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</si>
  <si>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</si>
  <si>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</si>
  <si>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</si>
  <si>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</si>
  <si>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</si>
  <si>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</si>
  <si>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</si>
  <si>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</si>
  <si>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</si>
  <si>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</si>
  <si>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</si>
  <si>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</si>
  <si>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</si>
  <si>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</si>
  <si>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</si>
  <si>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</si>
  <si>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</si>
  <si>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</si>
  <si>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</si>
  <si>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</si>
  <si>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</si>
  <si>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</si>
  <si>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</si>
  <si>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</si>
  <si>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</si>
  <si>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</si>
  <si>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</si>
  <si>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</si>
  <si>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</si>
  <si>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</si>
  <si>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</si>
  <si>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</si>
  <si>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</si>
  <si>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</si>
  <si>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</si>
  <si>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</si>
  <si>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</si>
  <si>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</si>
  <si>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</si>
  <si>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</si>
  <si>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</si>
  <si>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</si>
  <si>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</si>
  <si>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</si>
  <si>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</si>
  <si>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</si>
  <si>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</si>
  <si>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</si>
  <si>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</si>
  <si>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</si>
  <si>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</si>
  <si>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</si>
  <si>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</si>
  <si>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</si>
  <si>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</si>
  <si>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</si>
  <si>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</si>
  <si>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</si>
  <si>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</si>
  <si>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</si>
  <si>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</si>
  <si>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</si>
  <si>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</si>
  <si>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</si>
  <si>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</si>
  <si>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</si>
  <si>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</si>
  <si>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</si>
  <si>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</si>
  <si>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</si>
  <si>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</si>
  <si>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</si>
  <si>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</si>
  <si>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</si>
  <si>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</si>
  <si>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</si>
  <si>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</si>
  <si>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</si>
  <si>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</si>
  <si>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</si>
  <si>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</si>
  <si>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</si>
  <si>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</si>
  <si>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</si>
  <si>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</si>
  <si>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</si>
  <si>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</si>
  <si>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</si>
  <si>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</si>
  <si>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</si>
  <si>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</si>
  <si>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</si>
  <si>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</si>
  <si>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</si>
  <si>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</si>
  <si>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</si>
  <si>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</si>
  <si>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</si>
  <si>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</si>
  <si>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</si>
  <si>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</si>
  <si>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</si>
  <si>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</si>
  <si>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</si>
  <si>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</si>
  <si>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</si>
  <si>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</si>
  <si>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</si>
  <si>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</si>
  <si>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</si>
  <si>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</si>
  <si>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</si>
  <si>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</si>
  <si>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</si>
  <si>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</si>
  <si>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</si>
  <si>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</si>
  <si>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</si>
  <si>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</si>
  <si>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</si>
  <si>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</si>
  <si>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</si>
  <si>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</si>
  <si>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</si>
  <si>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</si>
  <si>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</si>
  <si>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</si>
  <si>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</si>
  <si>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</si>
  <si>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</si>
  <si>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</si>
  <si>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</si>
  <si>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</si>
  <si>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</si>
  <si>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</si>
  <si>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</si>
  <si>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</si>
  <si>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</si>
  <si>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</si>
  <si>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</si>
  <si>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</si>
  <si>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</si>
  <si>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</si>
  <si>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</si>
  <si>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</si>
  <si>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</si>
  <si>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</si>
  <si>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</si>
  <si>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</si>
  <si>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</si>
  <si>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</si>
  <si>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</si>
  <si>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</si>
  <si>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</si>
  <si>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</si>
  <si>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</si>
  <si>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</si>
  <si>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</si>
  <si>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</si>
  <si>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</si>
  <si>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</si>
  <si>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</si>
  <si>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</si>
  <si>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</si>
  <si>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</si>
  <si>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</si>
  <si>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</si>
  <si>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</si>
  <si>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</si>
  <si>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</si>
  <si>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</si>
  <si>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</si>
  <si>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</si>
  <si>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</si>
  <si>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</si>
  <si>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</si>
  <si>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</si>
  <si>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</si>
  <si>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</si>
  <si>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</si>
  <si>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</si>
  <si>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</si>
  <si>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</si>
  <si>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</si>
  <si>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</si>
  <si>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</si>
  <si>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</si>
  <si>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</si>
  <si>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</si>
  <si>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</si>
  <si>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</si>
  <si>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</si>
  <si>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</si>
  <si>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</si>
  <si>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</si>
  <si>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</si>
  <si>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</si>
  <si>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</si>
  <si>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</si>
  <si>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</si>
  <si>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</si>
  <si>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</si>
  <si>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</si>
  <si>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</si>
  <si>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</si>
  <si>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</si>
  <si>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</si>
  <si>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</si>
  <si>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</si>
  <si>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</si>
  <si>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</si>
  <si>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</si>
  <si>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</si>
  <si>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</si>
  <si>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</si>
  <si>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</si>
  <si>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</si>
  <si>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</si>
  <si>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</si>
  <si>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</si>
  <si>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</si>
  <si>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</si>
  <si>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</si>
  <si>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</si>
  <si>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</si>
  <si>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</si>
  <si>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</si>
  <si>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</si>
  <si>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</si>
  <si>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</si>
  <si>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</si>
  <si>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</si>
  <si>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</si>
  <si>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</si>
  <si>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</si>
  <si>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</si>
  <si>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</si>
  <si>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</si>
  <si>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</si>
  <si>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</si>
  <si>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</si>
  <si>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</si>
  <si>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</si>
  <si>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</si>
  <si>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</si>
  <si>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</si>
  <si>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</si>
  <si>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</si>
  <si>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</si>
  <si>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</si>
  <si>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</si>
  <si>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</si>
  <si>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</si>
  <si>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</si>
  <si>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</si>
  <si>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</si>
  <si>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</si>
  <si>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</si>
  <si>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</si>
  <si>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</si>
  <si>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</si>
  <si>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</si>
  <si>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</si>
  <si>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</si>
  <si>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</si>
  <si>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</si>
  <si>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</si>
  <si>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</si>
  <si>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</si>
  <si>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</si>
  <si>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</si>
  <si>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</si>
  <si>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</si>
  <si>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</si>
  <si>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</si>
  <si>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</si>
  <si>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</si>
  <si>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</si>
  <si>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</si>
  <si>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</si>
  <si>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</si>
  <si>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</si>
  <si>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</si>
  <si>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</si>
  <si>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</si>
  <si>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</si>
  <si>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</si>
  <si>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</si>
  <si>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</si>
  <si>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</si>
  <si>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</si>
  <si>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</si>
  <si>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</si>
  <si>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</si>
  <si>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</si>
  <si>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</si>
  <si>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</si>
  <si>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</si>
  <si>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</si>
  <si>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</si>
  <si>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</si>
  <si>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</si>
  <si>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</si>
  <si>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</si>
  <si>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</si>
  <si>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</si>
  <si>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</si>
  <si>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</si>
  <si>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</si>
  <si>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</si>
  <si>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</si>
  <si>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</si>
  <si>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</si>
  <si>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</si>
  <si>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</si>
  <si>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</si>
  <si>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</si>
  <si>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</si>
  <si>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</si>
  <si>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</si>
  <si>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</si>
  <si>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</si>
  <si>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</si>
  <si>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</si>
  <si>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</si>
  <si>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</si>
  <si>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</si>
  <si>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</si>
  <si>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</si>
  <si>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</si>
  <si>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</si>
  <si>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</si>
  <si>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</si>
  <si>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</si>
  <si>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</si>
  <si>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</si>
  <si>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</si>
  <si>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</si>
  <si>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</si>
  <si>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</si>
  <si>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</si>
  <si>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</si>
  <si>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</si>
  <si>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</si>
  <si>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</si>
  <si>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</si>
  <si>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</si>
  <si>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</si>
  <si>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</si>
  <si>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</si>
  <si>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</si>
  <si>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</si>
  <si>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</si>
  <si>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</si>
  <si>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</si>
  <si>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</si>
  <si>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</si>
  <si>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</si>
  <si>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</si>
  <si>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</si>
  <si>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</si>
  <si>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</si>
  <si>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</si>
  <si>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</si>
  <si>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</si>
  <si>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</si>
  <si>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</si>
  <si>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</si>
  <si>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</si>
  <si>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</si>
  <si>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</si>
  <si>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</si>
  <si>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</si>
  <si>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</si>
  <si>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</si>
  <si>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</si>
  <si>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</si>
  <si>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</si>
  <si>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</si>
  <si>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</si>
  <si>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</si>
  <si>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</si>
  <si>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</si>
  <si>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</si>
  <si>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</si>
  <si>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</si>
  <si>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</si>
  <si>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</si>
  <si>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</si>
  <si>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</si>
  <si>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</si>
  <si>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</si>
  <si>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</si>
  <si>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</si>
  <si>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</si>
  <si>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</si>
  <si>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</si>
  <si>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</si>
  <si>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</si>
  <si>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</si>
  <si>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</si>
  <si>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</si>
  <si>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</si>
  <si>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</si>
  <si>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</si>
  <si>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</si>
  <si>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</si>
  <si>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</si>
  <si>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</si>
  <si>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</si>
  <si>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</si>
  <si>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</si>
  <si>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</si>
  <si>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</si>
  <si>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</si>
  <si>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</si>
  <si>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</si>
  <si>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</si>
  <si>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</si>
  <si>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</si>
  <si>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</si>
  <si>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</si>
  <si>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</si>
  <si>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</si>
  <si>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</si>
  <si>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</si>
  <si>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</si>
  <si>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</si>
  <si>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</si>
  <si>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</si>
  <si>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</si>
  <si>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</si>
  <si>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</si>
  <si>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</si>
  <si>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</si>
  <si>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</si>
  <si>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</si>
  <si>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</si>
  <si>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</si>
  <si>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</si>
  <si>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</si>
  <si>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</si>
  <si>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</si>
  <si>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</si>
  <si>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</si>
  <si>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</si>
  <si>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</si>
  <si>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</si>
  <si>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</si>
  <si>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</si>
  <si>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</si>
  <si>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</si>
  <si>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</si>
  <si>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</si>
  <si>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</si>
  <si>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</si>
  <si>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</si>
  <si>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</si>
  <si>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</si>
  <si>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</si>
  <si>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</si>
  <si>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</si>
  <si>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</si>
  <si>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</si>
  <si>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</si>
  <si>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</si>
  <si>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</si>
  <si>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</si>
  <si>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</si>
  <si>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</si>
  <si>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</si>
  <si>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</si>
  <si>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</si>
  <si>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</si>
  <si>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</si>
  <si>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</si>
  <si>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</si>
  <si>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</si>
  <si>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</si>
  <si>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</si>
  <si>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</si>
  <si>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</si>
  <si>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</si>
  <si>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</si>
  <si>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</si>
  <si>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</si>
  <si>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</si>
  <si>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</si>
  <si>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</si>
  <si>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</si>
  <si>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</si>
  <si>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</si>
  <si>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</si>
  <si>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</si>
  <si>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</si>
  <si>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</si>
  <si>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</si>
  <si>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</si>
  <si>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</si>
  <si>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</si>
  <si>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</si>
  <si>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</si>
  <si>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</si>
  <si>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</si>
  <si>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</si>
  <si>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</si>
  <si>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</si>
  <si>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</si>
  <si>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</si>
  <si>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</si>
  <si>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</si>
  <si>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</si>
  <si>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</si>
  <si>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</si>
  <si>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</si>
  <si>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</si>
  <si>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</si>
  <si>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</si>
  <si>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</si>
  <si>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</si>
  <si>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</si>
  <si>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</si>
  <si>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</si>
  <si>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</si>
  <si>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</si>
  <si>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</si>
  <si>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</si>
  <si>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</si>
  <si>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</si>
  <si>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</si>
  <si>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</si>
  <si>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</si>
  <si>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</si>
  <si>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</si>
  <si>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</si>
  <si>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</si>
  <si>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</si>
  <si>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</si>
  <si>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</si>
  <si>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</si>
  <si>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</si>
  <si>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</si>
  <si>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</si>
  <si>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</si>
  <si>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</si>
  <si>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</si>
  <si>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</si>
  <si>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</si>
  <si>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</si>
  <si>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</si>
  <si>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</si>
  <si>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</si>
  <si>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</si>
  <si>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</si>
  <si>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</si>
  <si>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</si>
  <si>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</si>
  <si>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</si>
  <si>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</si>
  <si>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</si>
  <si>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</si>
  <si>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</si>
  <si>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</si>
  <si>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</si>
  <si>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</si>
  <si>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</si>
  <si>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</si>
  <si>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</si>
  <si>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</si>
  <si>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</si>
  <si>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</si>
  <si>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</si>
  <si>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</si>
  <si>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</si>
  <si>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</si>
  <si>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</si>
  <si>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</si>
  <si>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</si>
  <si>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</si>
  <si>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</si>
  <si>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</si>
  <si>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</si>
  <si>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</si>
  <si>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</si>
  <si>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</si>
  <si>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</si>
  <si>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</si>
  <si>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</si>
  <si>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</si>
  <si>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</si>
  <si>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</si>
  <si>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</si>
  <si>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</si>
  <si>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</si>
  <si>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</si>
  <si>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</si>
  <si>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</si>
  <si>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</si>
  <si>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</si>
  <si>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</si>
  <si>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</si>
  <si>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</si>
  <si>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</si>
  <si>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</si>
  <si>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</si>
  <si>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</si>
  <si>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</si>
  <si>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</si>
  <si>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</si>
  <si>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</si>
  <si>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</si>
  <si>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</si>
  <si>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</si>
  <si>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</si>
  <si>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</si>
  <si>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</si>
  <si>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</si>
  <si>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</si>
  <si>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</si>
  <si>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</si>
  <si>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</si>
  <si>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</si>
  <si>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</si>
  <si>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</si>
  <si>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</si>
  <si>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</si>
  <si>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</si>
  <si>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</si>
  <si>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</si>
  <si>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</si>
  <si>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</si>
  <si>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</si>
  <si>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</si>
  <si>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</si>
  <si>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</si>
  <si>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</si>
  <si>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</si>
  <si>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</si>
  <si>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</si>
  <si>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</si>
  <si>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</si>
  <si>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</si>
  <si>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</si>
  <si>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</si>
  <si>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</si>
  <si>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</si>
  <si>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</si>
  <si>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</si>
  <si>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</si>
  <si>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</si>
  <si>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</si>
  <si>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</si>
  <si>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</si>
  <si>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</si>
  <si>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</si>
  <si>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</si>
  <si>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</si>
  <si>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</si>
  <si>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</si>
  <si>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</si>
  <si>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</si>
  <si>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</si>
  <si>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</si>
  <si>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</si>
  <si>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</si>
  <si>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</si>
  <si>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</si>
  <si>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</si>
  <si>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</si>
  <si>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</si>
  <si>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</si>
  <si>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</si>
  <si>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</si>
  <si>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</si>
  <si>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</si>
  <si>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</si>
  <si>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</si>
  <si>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</si>
  <si>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</si>
  <si>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</si>
  <si>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</si>
  <si>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</si>
  <si>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</si>
  <si>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</si>
  <si>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</si>
  <si>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</si>
  <si>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</si>
  <si>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</si>
  <si>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</si>
  <si>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</si>
  <si>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</si>
  <si>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</si>
  <si>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</si>
  <si>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</si>
  <si>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</si>
  <si>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</si>
  <si>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</si>
  <si>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</si>
  <si>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</si>
  <si>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</si>
  <si>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</si>
  <si>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</si>
  <si>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</si>
  <si>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</si>
  <si>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</si>
  <si>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</si>
  <si>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</si>
  <si>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</si>
  <si>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</si>
  <si>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</si>
  <si>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</si>
  <si>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</si>
  <si>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</si>
  <si>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</si>
  <si>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</si>
  <si>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</si>
  <si>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</si>
  <si>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</si>
  <si>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</si>
  <si>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</si>
  <si>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</si>
  <si>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</si>
  <si>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</si>
  <si>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</si>
  <si>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</si>
  <si>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</si>
  <si>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</si>
  <si>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</si>
  <si>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</si>
  <si>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</si>
  <si>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</si>
  <si>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</si>
  <si>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</si>
  <si>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</si>
  <si>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</si>
  <si>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</si>
  <si>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</si>
  <si>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</si>
  <si>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</si>
  <si>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</si>
  <si>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</si>
  <si>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</si>
  <si>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</si>
  <si>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</si>
  <si>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</si>
  <si>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</si>
  <si>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</si>
  <si>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</si>
  <si>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</si>
  <si>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</si>
  <si>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</si>
  <si>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</si>
  <si>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</si>
  <si>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</si>
  <si>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</si>
  <si>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</si>
  <si>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</si>
  <si>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</si>
  <si>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</si>
  <si>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</si>
  <si>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</si>
  <si>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</si>
  <si>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</si>
  <si>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</si>
  <si>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</si>
  <si>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</si>
  <si>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</si>
  <si>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</si>
  <si>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</si>
  <si>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</si>
  <si>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</si>
  <si>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</si>
  <si>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</si>
  <si>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</si>
  <si>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</si>
  <si>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</si>
  <si>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</si>
  <si>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</si>
  <si>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</si>
  <si>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</si>
  <si>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</si>
  <si>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</si>
  <si>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</si>
  <si>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</si>
  <si>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</si>
  <si>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</si>
  <si>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</si>
  <si>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</si>
  <si>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</si>
  <si>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</si>
  <si>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</si>
  <si>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</si>
  <si>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</si>
  <si>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</si>
  <si>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</si>
  <si>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</si>
  <si>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</si>
  <si>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</si>
  <si>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</si>
  <si>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</si>
  <si>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</si>
  <si>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</si>
  <si>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</si>
  <si>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</si>
  <si>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</si>
  <si>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</si>
  <si>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</si>
  <si>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</si>
  <si>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</si>
  <si>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</si>
  <si>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</si>
  <si>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</si>
  <si>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</si>
  <si>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</si>
  <si>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</si>
  <si>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</si>
  <si>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</si>
  <si>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</si>
  <si>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</si>
  <si>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</si>
  <si>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</si>
  <si>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</si>
  <si>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</si>
  <si>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</si>
  <si>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</si>
  <si>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</si>
  <si>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</si>
  <si>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</si>
  <si>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</si>
  <si>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</si>
  <si>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</si>
  <si>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</si>
  <si>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</si>
  <si>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</si>
  <si>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</si>
  <si>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</si>
  <si>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</si>
  <si>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</si>
  <si>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</si>
  <si>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</si>
  <si>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</si>
  <si>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</si>
  <si>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</si>
  <si>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</si>
  <si>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</si>
  <si>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</si>
  <si>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</si>
  <si>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</si>
  <si>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</si>
  <si>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</si>
  <si>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</si>
  <si>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</si>
  <si>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</si>
  <si>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</si>
  <si>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</si>
  <si>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</si>
  <si>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</si>
  <si>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</si>
  <si>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</si>
  <si>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</si>
  <si>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</si>
  <si>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</si>
  <si>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</si>
  <si>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</si>
  <si>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</si>
  <si>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</si>
  <si>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</si>
  <si>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</si>
  <si>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</si>
  <si>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</si>
  <si>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</si>
  <si>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</si>
  <si>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</si>
  <si>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</si>
  <si>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</si>
  <si>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</si>
  <si>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</si>
  <si>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</si>
  <si>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</si>
  <si>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</si>
  <si>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</si>
  <si>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</si>
  <si>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</si>
  <si>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</si>
  <si>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</si>
  <si>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</si>
  <si>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</si>
  <si>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</si>
  <si>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</si>
  <si>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</si>
  <si>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</si>
  <si>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</si>
  <si>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</si>
  <si>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</si>
  <si>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</si>
  <si>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</si>
  <si>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</si>
  <si>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</si>
  <si>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</si>
  <si>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</si>
  <si>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</si>
  <si>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</si>
  <si>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</si>
  <si>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</si>
  <si>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</si>
  <si>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</si>
  <si>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</si>
  <si>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</si>
  <si>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</si>
  <si>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</si>
  <si>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</si>
  <si>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</si>
  <si>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</si>
  <si>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</si>
  <si>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</si>
  <si>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</si>
  <si>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</si>
  <si>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</si>
  <si>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</si>
  <si>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</si>
  <si>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</si>
  <si>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</si>
  <si>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</si>
  <si>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</si>
  <si>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</si>
  <si>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</si>
  <si>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</si>
  <si>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</si>
  <si>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</si>
  <si>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</si>
  <si>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</si>
  <si>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</si>
  <si>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</si>
  <si>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</si>
  <si>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</si>
  <si>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</si>
  <si>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</si>
  <si>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</si>
  <si>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</si>
  <si>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</si>
  <si>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</si>
  <si>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</si>
  <si>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</si>
  <si>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</si>
  <si>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</si>
  <si>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</si>
  <si>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</si>
  <si>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</si>
  <si>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</si>
  <si>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</si>
  <si>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</si>
  <si>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</si>
  <si>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</si>
  <si>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</si>
  <si>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</si>
  <si>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</si>
  <si>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</si>
  <si>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</si>
  <si>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</si>
  <si>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</si>
  <si>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</si>
  <si>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</si>
  <si>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</si>
  <si>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</si>
  <si>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</si>
  <si>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</si>
  <si>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</si>
  <si>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</si>
  <si>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</si>
  <si>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</si>
  <si>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</si>
  <si>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</si>
  <si>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</si>
  <si>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</si>
  <si>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</si>
  <si>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</si>
  <si>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</si>
  <si>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</si>
  <si>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</si>
  <si>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</si>
  <si>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</si>
  <si>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</si>
  <si>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</si>
  <si>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</si>
  <si>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</si>
  <si>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</si>
  <si>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</si>
  <si>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</si>
  <si>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</si>
  <si>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</si>
  <si>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</si>
  <si>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</si>
  <si>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</si>
  <si>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</si>
  <si>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</si>
  <si>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</si>
  <si>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</si>
  <si>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</si>
  <si>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</si>
  <si>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</si>
  <si>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</si>
  <si>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</si>
  <si>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</si>
  <si>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</si>
  <si>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</si>
  <si>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</si>
  <si>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</si>
  <si>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</si>
  <si>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</si>
  <si>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</si>
  <si>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</si>
  <si>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</si>
  <si>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</si>
  <si>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</si>
  <si>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</si>
  <si>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</si>
  <si>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</si>
  <si>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</si>
  <si>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</si>
  <si>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</si>
  <si>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</si>
  <si>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</si>
  <si>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</si>
  <si>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</si>
  <si>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</si>
  <si>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</si>
  <si>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</si>
  <si>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</si>
  <si>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</si>
  <si>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</si>
  <si>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</si>
  <si>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</si>
  <si>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</si>
  <si>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</si>
  <si>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</si>
  <si>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</si>
  <si>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</si>
  <si>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</si>
  <si>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</si>
  <si>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</si>
  <si>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</si>
  <si>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</si>
  <si>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</si>
  <si>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</si>
  <si>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</si>
  <si>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</si>
  <si>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</si>
  <si>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</si>
  <si>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</si>
  <si>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</si>
  <si>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</si>
  <si>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</si>
  <si>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</si>
  <si>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</si>
  <si>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</si>
  <si>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</si>
  <si>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</si>
  <si>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</si>
  <si>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</si>
  <si>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</si>
  <si>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</si>
  <si>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</si>
  <si>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</si>
  <si>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</si>
  <si>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</si>
  <si>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</si>
  <si>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</si>
  <si>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</si>
  <si>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</si>
  <si>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</si>
  <si>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</si>
  <si>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</si>
  <si>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</si>
  <si>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</si>
  <si>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</si>
  <si>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</si>
  <si>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</si>
  <si>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</si>
  <si>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</si>
  <si>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</si>
  <si>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</si>
  <si>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</si>
  <si>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</si>
  <si>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</si>
  <si>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</si>
  <si>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</si>
  <si>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</si>
  <si>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</si>
  <si>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</si>
  <si>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</si>
  <si>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</si>
  <si>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</si>
  <si>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</si>
  <si>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</si>
  <si>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</si>
  <si>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</si>
  <si>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</si>
  <si>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</si>
  <si>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</si>
  <si>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</si>
  <si>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</si>
  <si>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</si>
  <si>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</si>
  <si>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</si>
  <si>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</si>
  <si>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</si>
  <si>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</si>
  <si>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</si>
  <si>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</si>
  <si>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</si>
  <si>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</si>
  <si>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</si>
  <si>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</si>
  <si>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</si>
  <si>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</si>
  <si>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</si>
  <si>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</si>
  <si>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</si>
  <si>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</si>
  <si>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</si>
  <si>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</si>
  <si>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</si>
  <si>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</si>
  <si>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</si>
  <si>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</si>
  <si>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</si>
  <si>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</si>
  <si>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</si>
  <si>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</si>
  <si>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</si>
  <si>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</si>
  <si>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</si>
  <si>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</si>
  <si>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</si>
  <si>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</si>
  <si>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</si>
  <si>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</si>
  <si>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</si>
  <si>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</si>
  <si>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</si>
  <si>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</si>
  <si>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</si>
  <si>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</si>
  <si>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</si>
  <si>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</si>
  <si>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</si>
  <si>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</si>
  <si>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</si>
  <si>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</si>
  <si>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</si>
  <si>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</si>
  <si>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</si>
  <si>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</si>
  <si>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</si>
  <si>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</si>
  <si>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</si>
  <si>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</si>
  <si>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</si>
  <si>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</si>
  <si>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</si>
  <si>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</si>
  <si>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</si>
  <si>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</si>
  <si>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</si>
  <si>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</si>
  <si>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</si>
  <si>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</si>
  <si>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</si>
  <si>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</si>
  <si>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</si>
  <si>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</si>
  <si>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</si>
  <si>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</si>
  <si>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</si>
  <si>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</si>
  <si>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</si>
  <si>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</si>
  <si>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</si>
  <si>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</si>
  <si>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</si>
  <si>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</si>
  <si>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</si>
  <si>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</si>
  <si>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</si>
  <si>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</si>
  <si>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</si>
  <si>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</si>
  <si>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</si>
  <si>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</si>
  <si>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</si>
  <si>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</si>
  <si>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</si>
  <si>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</si>
  <si>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</si>
  <si>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</si>
  <si>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</si>
  <si>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</si>
  <si>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</si>
  <si>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</si>
  <si>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</si>
  <si>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</si>
  <si>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</si>
  <si>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</si>
  <si>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</si>
  <si>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</si>
  <si>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</si>
  <si>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</si>
  <si>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</si>
  <si>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</si>
  <si>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</si>
  <si>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</si>
  <si>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</si>
  <si>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</si>
  <si>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</si>
  <si>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</si>
  <si>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</si>
  <si>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</si>
  <si>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</si>
  <si>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</si>
  <si>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</si>
  <si>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</si>
  <si>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</si>
  <si>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</si>
  <si>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</si>
  <si>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</si>
  <si>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</si>
  <si>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</si>
  <si>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</si>
  <si>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</si>
  <si>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</si>
  <si>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</si>
  <si>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</si>
  <si>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</si>
  <si>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</si>
  <si>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</si>
  <si>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</si>
  <si>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</si>
  <si>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</si>
  <si>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</si>
  <si>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</si>
  <si>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</si>
  <si>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</si>
  <si>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</si>
  <si>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</si>
  <si>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</si>
  <si>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</si>
  <si>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</si>
  <si>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</si>
  <si>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</si>
  <si>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</si>
  <si>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</si>
  <si>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</si>
  <si>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</si>
  <si>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</si>
  <si>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</si>
  <si>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</si>
  <si>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</si>
  <si>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</si>
  <si>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</si>
  <si>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</si>
  <si>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</si>
  <si>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</si>
  <si>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</si>
  <si>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</si>
  <si>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</si>
  <si>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</si>
  <si>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</si>
  <si>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</si>
  <si>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</si>
  <si>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</si>
  <si>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</si>
  <si>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</si>
  <si>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</si>
  <si>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</si>
  <si>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</si>
  <si>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</si>
  <si>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</si>
  <si>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</si>
  <si>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</si>
  <si>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</si>
  <si>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</si>
  <si>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</si>
  <si>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</si>
  <si>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</si>
  <si>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</si>
  <si>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</si>
  <si>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</si>
  <si>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</si>
  <si>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</si>
  <si>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</si>
  <si>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</si>
  <si>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</si>
  <si>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</si>
  <si>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</si>
  <si>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</si>
  <si>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</si>
  <si>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</si>
  <si>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</si>
  <si>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</si>
  <si>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</si>
  <si>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</si>
  <si>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</si>
  <si>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</si>
  <si>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</si>
  <si>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</si>
  <si>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</si>
  <si>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</si>
  <si>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</si>
  <si>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</si>
  <si>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</si>
  <si>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</si>
  <si>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</si>
  <si>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</si>
  <si>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</si>
  <si>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</si>
  <si>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</si>
  <si>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</si>
  <si>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</si>
  <si>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</si>
  <si>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</si>
  <si>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</si>
  <si>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</si>
  <si>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</si>
  <si>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</si>
  <si>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</si>
  <si>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</si>
  <si>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</si>
  <si>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</si>
  <si>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</si>
  <si>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</si>
  <si>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</si>
  <si>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</si>
  <si>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</si>
  <si>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</si>
  <si>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</si>
  <si>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</si>
  <si>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</si>
  <si>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</si>
  <si>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</si>
  <si>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</si>
  <si>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</si>
  <si>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</si>
  <si>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</si>
  <si>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</si>
  <si>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</si>
  <si>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</si>
  <si>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</si>
  <si>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</si>
  <si>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</si>
  <si>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</si>
  <si>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</si>
  <si>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</si>
  <si>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</si>
  <si>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</si>
  <si>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</si>
  <si>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</si>
  <si>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</si>
  <si>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</si>
  <si>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</si>
  <si>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</si>
  <si>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</si>
  <si>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</si>
  <si>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</si>
  <si>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</si>
  <si>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</si>
  <si>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</si>
  <si>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</si>
  <si>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</si>
  <si>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</si>
  <si>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</si>
  <si>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</si>
  <si>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</si>
  <si>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</si>
  <si>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</si>
  <si>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</si>
  <si>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</si>
  <si>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</si>
  <si>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</si>
  <si>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</si>
  <si>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</si>
  <si>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</si>
  <si>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</si>
  <si>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</si>
  <si>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</si>
  <si>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</si>
  <si>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</si>
  <si>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</si>
  <si>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</si>
  <si>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</si>
  <si>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</si>
  <si>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</si>
  <si>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</si>
  <si>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</si>
  <si>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</si>
  <si>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</si>
  <si>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</si>
  <si>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</si>
  <si>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</si>
  <si>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</si>
  <si>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</si>
  <si>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</si>
  <si>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</si>
  <si>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</si>
  <si>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</si>
  <si>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</si>
  <si>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</si>
  <si>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</si>
  <si>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</si>
  <si>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</si>
  <si>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</si>
  <si>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</si>
  <si>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</si>
  <si>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</si>
  <si>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</si>
  <si>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</si>
  <si>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</si>
  <si>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</si>
  <si>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</si>
  <si>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</si>
  <si>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</si>
  <si>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</si>
  <si>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</si>
  <si>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</si>
  <si>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</si>
  <si>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</si>
  <si>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</si>
  <si>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</si>
  <si>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</si>
  <si>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</si>
  <si>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</si>
  <si>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</si>
  <si>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</si>
  <si>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</si>
  <si>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</si>
  <si>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</si>
  <si>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</si>
  <si>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</si>
  <si>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</si>
  <si>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</si>
  <si>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</si>
  <si>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</si>
  <si>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</si>
  <si>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</si>
  <si>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</si>
  <si>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</si>
  <si>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</si>
  <si>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</si>
  <si>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</si>
  <si>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</si>
  <si>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</si>
  <si>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</si>
  <si>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</si>
  <si>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</si>
  <si>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</si>
  <si>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</si>
  <si>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</si>
  <si>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</si>
  <si>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</si>
  <si>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</si>
  <si>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</si>
  <si>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</si>
  <si>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</si>
  <si>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</si>
  <si>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</si>
  <si>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</si>
  <si>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</si>
  <si>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</si>
  <si>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</si>
  <si>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</si>
  <si>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</si>
  <si>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</si>
  <si>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</si>
  <si>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</si>
  <si>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</si>
  <si>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</si>
  <si>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</si>
  <si>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</si>
  <si>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</si>
  <si>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</si>
  <si>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</si>
  <si>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</si>
  <si>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</si>
  <si>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</si>
  <si>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</si>
  <si>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</si>
  <si>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</si>
  <si>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</si>
  <si>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</si>
  <si>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</si>
  <si>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</si>
  <si>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</si>
  <si>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</si>
  <si>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</si>
  <si>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</si>
  <si>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</si>
  <si>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</si>
  <si>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</si>
  <si>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</si>
  <si>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</si>
  <si>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</si>
  <si>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</si>
  <si>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</si>
  <si>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</si>
  <si>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</si>
  <si>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</si>
  <si>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</si>
  <si>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</si>
  <si>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</si>
  <si>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</si>
  <si>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</si>
  <si>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</si>
  <si>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</si>
  <si>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</si>
  <si>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</si>
  <si>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</si>
  <si>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</si>
  <si>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</si>
  <si>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</si>
  <si>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</si>
  <si>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</si>
  <si>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</si>
  <si>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</si>
  <si>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</si>
  <si>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</si>
  <si>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</si>
  <si>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</si>
  <si>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</si>
  <si>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</si>
  <si>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</si>
  <si>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</si>
  <si>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</si>
  <si>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</si>
  <si>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</si>
  <si>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</si>
  <si>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</si>
  <si>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</si>
  <si>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</si>
  <si>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</si>
  <si>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</si>
  <si>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</si>
  <si>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</si>
  <si>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</si>
  <si>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</si>
  <si>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</si>
  <si>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</si>
  <si>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</si>
  <si>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</si>
  <si>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</si>
  <si>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</si>
  <si>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</si>
  <si>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</si>
  <si>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</si>
  <si>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</si>
  <si>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</si>
  <si>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</si>
  <si>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</si>
  <si>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</si>
  <si>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</si>
  <si>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</si>
  <si>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</si>
  <si>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</si>
  <si>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</si>
  <si>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</si>
  <si>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</si>
  <si>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</si>
  <si>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</si>
  <si>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</si>
  <si>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</si>
  <si>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</si>
  <si>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</si>
  <si>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</si>
  <si>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</si>
  <si>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</si>
  <si>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</si>
  <si>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</si>
  <si>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</si>
  <si>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</si>
  <si>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</si>
  <si>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</si>
  <si>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</si>
  <si>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</si>
  <si>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</si>
  <si>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</si>
  <si>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</si>
  <si>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</si>
  <si>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</si>
  <si>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</si>
  <si>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</si>
  <si>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</si>
  <si>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</si>
  <si>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</si>
  <si>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</si>
  <si>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</si>
  <si>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</si>
  <si>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</si>
  <si>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</si>
  <si>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</si>
  <si>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</si>
  <si>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</si>
  <si>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</si>
  <si>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</si>
  <si>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</si>
  <si>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</si>
  <si>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</si>
  <si>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</si>
  <si>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</si>
  <si>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</si>
  <si>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</si>
  <si>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</si>
  <si>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</si>
  <si>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</si>
  <si>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</si>
  <si>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</si>
  <si>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</si>
  <si>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</si>
  <si>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</si>
  <si>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</si>
  <si>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</si>
  <si>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</si>
  <si>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</si>
  <si>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</si>
  <si>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</si>
  <si>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</si>
  <si>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</si>
  <si>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</si>
  <si>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</si>
  <si>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</si>
  <si>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</si>
  <si>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</si>
  <si>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</si>
  <si>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</si>
  <si>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</si>
  <si>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</si>
  <si>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</si>
  <si>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</si>
  <si>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</si>
  <si>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</si>
  <si>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</si>
  <si>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</si>
  <si>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</si>
  <si>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</si>
  <si>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</si>
  <si>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</si>
  <si>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</si>
  <si>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</si>
  <si>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</si>
  <si>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</si>
  <si>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</si>
  <si>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</si>
  <si>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</si>
  <si>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</si>
  <si>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</si>
  <si>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</si>
  <si>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</si>
  <si>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</si>
  <si>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</si>
  <si>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</si>
  <si>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</si>
  <si>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</si>
  <si>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</si>
  <si>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</si>
  <si>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</si>
  <si>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</si>
  <si>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</si>
  <si>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</si>
  <si>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</si>
  <si>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</si>
  <si>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</si>
  <si>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</si>
  <si>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</si>
  <si>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</si>
  <si>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</si>
  <si>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</si>
  <si>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</si>
  <si>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</si>
  <si>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</si>
  <si>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</si>
  <si>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</si>
  <si>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</si>
  <si>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</si>
  <si>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</si>
  <si>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</si>
  <si>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</si>
  <si>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</si>
  <si>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</si>
  <si>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</si>
  <si>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</si>
  <si>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</si>
  <si>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</si>
  <si>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</si>
  <si>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</si>
  <si>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</si>
  <si>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</si>
  <si>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</si>
  <si>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</si>
  <si>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</si>
  <si>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</si>
  <si>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</si>
  <si>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</si>
  <si>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</si>
  <si>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</si>
  <si>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</si>
  <si>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</si>
  <si>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</si>
  <si>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</si>
  <si>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</si>
  <si>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</si>
  <si>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</si>
  <si>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</si>
  <si>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</si>
  <si>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</si>
  <si>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</si>
  <si>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</si>
  <si>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</si>
  <si>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</si>
  <si>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</si>
  <si>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</si>
  <si>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</si>
  <si>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</si>
  <si>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</si>
  <si>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</si>
  <si>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</si>
  <si>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</si>
  <si>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</si>
  <si>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</si>
  <si>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</si>
  <si>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</si>
  <si>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</si>
  <si>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</si>
  <si>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</si>
  <si>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</si>
  <si>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</si>
  <si>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</si>
  <si>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</si>
  <si>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</si>
  <si>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</si>
  <si>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</si>
  <si>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</si>
  <si>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</si>
  <si>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</si>
  <si>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</si>
  <si>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</si>
  <si>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</si>
  <si>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</si>
  <si>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</si>
  <si>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</si>
  <si>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</si>
  <si>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</si>
  <si>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</si>
  <si>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</si>
  <si>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</si>
  <si>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</si>
  <si>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</si>
  <si>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</si>
  <si>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</si>
  <si>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</si>
  <si>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</si>
  <si>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</si>
  <si>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</si>
  <si>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</si>
  <si>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</si>
  <si>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</si>
  <si>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</si>
  <si>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</si>
  <si>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</si>
  <si>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</si>
  <si>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</si>
  <si>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</si>
  <si>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</si>
  <si>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</si>
  <si>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</si>
  <si>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</si>
  <si>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</si>
  <si>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</si>
  <si>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</si>
  <si>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</si>
  <si>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</si>
  <si>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</si>
  <si>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</si>
  <si>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</si>
  <si>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</si>
  <si>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</si>
  <si>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</si>
  <si>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</si>
  <si>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</si>
  <si>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</si>
  <si>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</si>
  <si>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</si>
  <si>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</si>
  <si>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</si>
  <si>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</si>
  <si>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</si>
  <si>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</si>
  <si>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</si>
  <si>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</si>
  <si>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</si>
  <si>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</si>
  <si>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</si>
  <si>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</si>
  <si>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</si>
  <si>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</si>
  <si>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</si>
  <si>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</si>
  <si>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</si>
  <si>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</si>
  <si>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</si>
  <si>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</si>
  <si>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</si>
  <si>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</si>
  <si>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</si>
  <si>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</si>
  <si>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</si>
  <si>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</si>
  <si>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</si>
  <si>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</si>
  <si>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</si>
  <si>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</si>
  <si>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</si>
  <si>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</si>
  <si>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</si>
  <si>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</si>
  <si>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</si>
  <si>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</si>
  <si>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</si>
  <si>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</si>
  <si>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</si>
  <si>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</si>
  <si>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</si>
  <si>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</si>
  <si>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</si>
  <si>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</si>
  <si>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</si>
  <si>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</si>
  <si>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</si>
  <si>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</si>
  <si>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</si>
  <si>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</si>
  <si>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</si>
  <si>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</si>
  <si>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</si>
  <si>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</si>
  <si>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</si>
  <si>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</si>
  <si>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</si>
  <si>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</si>
  <si>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</si>
  <si>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</si>
  <si>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</si>
  <si>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</si>
  <si>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</si>
  <si>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</si>
  <si>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</si>
  <si>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</si>
  <si>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</si>
  <si>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</si>
  <si>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</si>
  <si>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</si>
  <si>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</si>
  <si>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</si>
  <si>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</si>
  <si>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</si>
  <si>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</si>
  <si>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</si>
  <si>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</si>
  <si>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</si>
  <si>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</si>
  <si>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</si>
  <si>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</si>
  <si>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</si>
  <si>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</si>
  <si>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</si>
  <si>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</si>
  <si>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</si>
  <si>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</si>
  <si>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</si>
  <si>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</si>
  <si>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</si>
  <si>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</si>
  <si>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</si>
  <si>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</si>
  <si>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</si>
  <si>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</si>
  <si>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</si>
  <si>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</si>
  <si>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</si>
  <si>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</si>
  <si>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</si>
  <si>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</si>
  <si>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</si>
  <si>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</si>
  <si>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</si>
  <si>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</si>
  <si>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</si>
  <si>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</si>
  <si>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</si>
  <si>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</si>
  <si>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</si>
  <si>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</si>
  <si>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</si>
  <si>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</si>
  <si>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</si>
  <si>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</si>
  <si>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</si>
  <si>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</si>
  <si>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</si>
  <si>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</si>
  <si>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</si>
  <si>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</si>
  <si>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</si>
  <si>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</si>
  <si>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</si>
  <si>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</si>
  <si>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</si>
  <si>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</si>
  <si>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</si>
  <si>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</si>
  <si>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</si>
  <si>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</si>
  <si>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</si>
  <si>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</si>
  <si>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</si>
  <si>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</si>
  <si>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</si>
  <si>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</si>
  <si>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</si>
  <si>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</si>
  <si>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</si>
  <si>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</si>
  <si>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</si>
  <si>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</si>
  <si>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</si>
  <si>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</si>
  <si>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</si>
  <si>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</si>
  <si>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</si>
  <si>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</si>
  <si>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</si>
  <si>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</si>
  <si>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</si>
  <si>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</si>
  <si>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</si>
  <si>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</si>
  <si>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</si>
  <si>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</si>
  <si>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</si>
  <si>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</si>
  <si>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</si>
  <si>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</si>
  <si>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</si>
  <si>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</si>
  <si>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</si>
  <si>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</si>
  <si>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</si>
  <si>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</si>
  <si>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</si>
  <si>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</si>
  <si>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</si>
  <si>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</si>
  <si>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</si>
  <si>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</si>
  <si>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</si>
  <si>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</si>
  <si>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</si>
  <si>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</si>
  <si>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</si>
  <si>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</si>
  <si>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</si>
  <si>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</si>
  <si>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</si>
  <si>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</si>
  <si>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</si>
  <si>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</si>
  <si>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</si>
  <si>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</si>
  <si>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</si>
  <si>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</si>
  <si>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</si>
  <si>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</si>
  <si>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</si>
  <si>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</si>
  <si>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</si>
  <si>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</si>
  <si>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</si>
  <si>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</si>
  <si>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</si>
  <si>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</si>
  <si>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</si>
  <si>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</si>
  <si>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</si>
  <si>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</si>
  <si>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</si>
  <si>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</si>
  <si>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</si>
  <si>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</si>
  <si>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</si>
  <si>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</si>
  <si>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</si>
  <si>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</si>
  <si>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</si>
  <si>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</si>
  <si>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</si>
  <si>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</si>
  <si>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</si>
  <si>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</si>
  <si>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</si>
  <si>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</si>
  <si>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</si>
  <si>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</si>
  <si>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</si>
  <si>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</si>
  <si>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</si>
  <si>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</si>
  <si>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</si>
  <si>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</si>
  <si>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</si>
  <si>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</si>
  <si>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</si>
  <si>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</si>
  <si>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</si>
  <si>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</si>
  <si>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</si>
  <si>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</si>
  <si>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</si>
  <si>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</si>
  <si>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</si>
  <si>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</si>
  <si>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</si>
  <si>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</si>
  <si>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</si>
  <si>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</si>
  <si>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</si>
  <si>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</si>
  <si>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</si>
  <si>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</si>
  <si>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</si>
  <si>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</si>
  <si>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</si>
  <si>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</si>
  <si>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</si>
  <si>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</si>
  <si>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</si>
  <si>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</si>
  <si>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</si>
  <si>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</si>
  <si>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</si>
  <si>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</si>
  <si>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</si>
  <si>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</si>
  <si>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</si>
  <si>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</si>
  <si>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</si>
  <si>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</si>
  <si>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</si>
  <si>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</si>
  <si>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</si>
  <si>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</si>
  <si>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</si>
  <si>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</si>
  <si>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</si>
  <si>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</si>
  <si>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</si>
  <si>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</si>
  <si>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</si>
  <si>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</si>
  <si>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</si>
  <si>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</si>
  <si>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</si>
  <si>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</si>
  <si>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</si>
  <si>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</si>
  <si>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</si>
  <si>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</si>
  <si>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</si>
  <si>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</si>
  <si>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</si>
  <si>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</si>
  <si>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</si>
  <si>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</si>
  <si>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</si>
  <si>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</si>
  <si>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</si>
  <si>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</si>
  <si>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</si>
  <si>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</si>
  <si>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</si>
  <si>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</si>
  <si>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</si>
  <si>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</si>
  <si>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</si>
  <si>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</si>
  <si>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</si>
  <si>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</si>
  <si>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</si>
  <si>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</si>
  <si>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</si>
  <si>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</si>
  <si>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</si>
  <si>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</si>
  <si>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</si>
  <si>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</si>
  <si>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</si>
  <si>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</si>
  <si>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</si>
  <si>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</si>
  <si>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</si>
  <si>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</si>
  <si>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</si>
  <si>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</si>
  <si>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</si>
  <si>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</si>
  <si>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</si>
  <si>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</si>
  <si>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</si>
  <si>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</si>
  <si>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</si>
  <si>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</si>
  <si>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</si>
  <si>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</si>
  <si>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</si>
  <si>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</si>
  <si>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</si>
  <si>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</si>
  <si>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</si>
  <si>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</si>
  <si>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</si>
  <si>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</si>
  <si>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</si>
  <si>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</si>
  <si>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</si>
  <si>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</si>
  <si>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</si>
  <si>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</si>
  <si>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</si>
  <si>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</si>
  <si>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</si>
  <si>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</si>
  <si>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</si>
  <si>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</si>
  <si>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</si>
  <si>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</si>
  <si>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</si>
  <si>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</si>
  <si>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</si>
  <si>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</si>
  <si>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</si>
  <si>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</si>
  <si>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</si>
  <si>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</si>
  <si>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</si>
  <si>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</si>
  <si>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</si>
  <si>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</si>
  <si>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</si>
  <si>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</si>
  <si>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</si>
  <si>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</si>
  <si>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</si>
  <si>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</si>
  <si>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</si>
  <si>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</si>
  <si>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</si>
  <si>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</si>
  <si>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</si>
  <si>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</si>
  <si>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</si>
  <si>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</si>
  <si>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</si>
  <si>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</si>
  <si>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</si>
  <si>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</si>
  <si>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</si>
  <si>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</si>
  <si>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</si>
  <si>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</si>
  <si>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</si>
  <si>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</si>
  <si>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</si>
  <si>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</si>
  <si>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</si>
  <si>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</si>
  <si>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</si>
  <si>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</si>
  <si>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</si>
  <si>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</si>
  <si>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</si>
  <si>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</si>
  <si>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</si>
  <si>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</si>
  <si>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</si>
  <si>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</si>
  <si>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</si>
  <si>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</si>
  <si>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</si>
  <si>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</si>
  <si>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</si>
  <si>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</si>
  <si>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</si>
  <si>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</si>
  <si>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</si>
  <si>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</si>
  <si>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</si>
  <si>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</si>
  <si>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</si>
  <si>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</si>
  <si>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</si>
  <si>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</si>
  <si>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</si>
  <si>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</si>
  <si>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</si>
  <si>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</si>
  <si>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</si>
  <si>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</si>
  <si>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</si>
  <si>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</si>
  <si>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</si>
  <si>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</si>
  <si>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</si>
  <si>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</si>
  <si>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</si>
  <si>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</si>
  <si>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</si>
  <si>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</si>
  <si>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</si>
  <si>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</si>
  <si>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</si>
  <si>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</si>
  <si>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</si>
  <si>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</si>
  <si>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</si>
  <si>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</si>
  <si>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</si>
  <si>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</si>
  <si>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</si>
  <si>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</si>
  <si>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</si>
  <si>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</si>
  <si>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</si>
  <si>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</si>
  <si>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</si>
  <si>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</si>
  <si>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</si>
  <si>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</si>
  <si>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</si>
  <si>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</si>
  <si>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</si>
  <si>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</si>
  <si>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</si>
  <si>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</si>
  <si>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</si>
  <si>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</si>
  <si>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</si>
  <si>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</si>
  <si>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</si>
  <si>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</si>
  <si>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</si>
  <si>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</si>
  <si>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</si>
  <si>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</si>
  <si>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</si>
  <si>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</si>
  <si>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</si>
  <si>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</si>
  <si>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</si>
  <si>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</si>
  <si>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</si>
  <si>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</si>
  <si>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</si>
  <si>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</si>
  <si>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</si>
  <si>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</si>
  <si>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</si>
  <si>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</si>
  <si>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</si>
  <si>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</si>
  <si>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</si>
  <si>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</si>
  <si>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</si>
  <si>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</si>
  <si>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</si>
  <si>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</si>
  <si>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</si>
  <si>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</si>
  <si>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</si>
  <si>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</si>
  <si>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</si>
  <si>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</si>
  <si>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</si>
  <si>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</si>
  <si>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</si>
  <si>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</si>
  <si>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</si>
  <si>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</si>
  <si>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</si>
  <si>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</si>
  <si>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</si>
  <si>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</si>
  <si>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</si>
  <si>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</si>
  <si>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</si>
  <si>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</si>
  <si>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</si>
  <si>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</si>
  <si>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</si>
  <si>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</si>
  <si>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</si>
  <si>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</si>
  <si>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</si>
  <si>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</si>
  <si>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</si>
  <si>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</si>
  <si>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</si>
  <si>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</si>
  <si>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</si>
  <si>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</si>
  <si>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</si>
  <si>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</si>
  <si>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</si>
  <si>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</si>
  <si>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</si>
  <si>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</si>
  <si>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</si>
  <si>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</si>
  <si>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</si>
  <si>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</si>
  <si>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</si>
  <si>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</si>
  <si>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</si>
  <si>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</si>
  <si>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</si>
  <si>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</si>
  <si>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</si>
  <si>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</si>
  <si>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</si>
  <si>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</si>
  <si>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</si>
  <si>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</si>
  <si>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</si>
  <si>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</si>
  <si>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</si>
  <si>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</si>
  <si>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</si>
  <si>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</si>
  <si>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</si>
  <si>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</si>
  <si>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</si>
  <si>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</si>
  <si>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</si>
  <si>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</si>
  <si>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</si>
  <si>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</si>
  <si>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</si>
  <si>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</si>
  <si>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</si>
  <si>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</si>
  <si>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</si>
  <si>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</si>
  <si>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</si>
  <si>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</si>
  <si>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</si>
  <si>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</si>
  <si>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</si>
  <si>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</si>
  <si>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</si>
  <si>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</si>
  <si>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</si>
  <si>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</si>
  <si>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</si>
  <si>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</si>
  <si>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</si>
  <si>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</si>
  <si>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</si>
  <si>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</si>
  <si>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</si>
  <si>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</si>
  <si>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</si>
  <si>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</si>
  <si>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</si>
  <si>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</si>
  <si>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</si>
  <si>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</si>
  <si>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</si>
  <si>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</si>
  <si>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</si>
  <si>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</si>
  <si>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</si>
  <si>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</si>
  <si>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</si>
  <si>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</si>
  <si>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</si>
  <si>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</si>
  <si>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</si>
  <si>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</si>
  <si>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</si>
  <si>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</si>
  <si>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</si>
  <si>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</si>
  <si>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</si>
  <si>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</si>
  <si>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</si>
  <si>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</si>
  <si>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</si>
  <si>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</si>
  <si>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</si>
  <si>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</si>
  <si>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</si>
  <si>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</si>
  <si>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</si>
  <si>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</si>
  <si>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</si>
  <si>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</si>
  <si>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</si>
  <si>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</si>
  <si>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</si>
  <si>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</si>
  <si>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</si>
  <si>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</si>
  <si>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</si>
  <si>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</si>
  <si>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</si>
  <si>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</si>
  <si>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</si>
  <si>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</si>
  <si>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</si>
  <si>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</si>
  <si>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</si>
  <si>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</si>
  <si>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</si>
  <si>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</si>
  <si>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</si>
  <si>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</si>
  <si>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</si>
  <si>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</si>
  <si>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</si>
  <si>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</si>
  <si>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</si>
  <si>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</si>
  <si>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</si>
  <si>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</si>
  <si>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</si>
  <si>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</si>
  <si>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</si>
  <si>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</si>
  <si>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</si>
  <si>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</si>
  <si>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</si>
  <si>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</si>
  <si>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</si>
  <si>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</si>
  <si>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</si>
  <si>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</si>
  <si>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</si>
  <si>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</si>
  <si>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</si>
  <si>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</si>
  <si>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</si>
  <si>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</si>
  <si>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</si>
  <si>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</si>
  <si>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</si>
  <si>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</si>
  <si>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</si>
  <si>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</si>
  <si>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</si>
  <si>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</si>
  <si>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</si>
  <si>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</si>
  <si>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</si>
  <si>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</si>
  <si>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</si>
  <si>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</si>
  <si>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</si>
  <si>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</si>
  <si>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</si>
  <si>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</si>
  <si>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</si>
  <si>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</si>
  <si>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</si>
  <si>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</si>
  <si>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</si>
  <si>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</si>
  <si>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</si>
  <si>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</si>
  <si>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</si>
  <si>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</si>
  <si>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</si>
  <si>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</si>
  <si>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</si>
  <si>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</si>
  <si>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</si>
  <si>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</si>
  <si>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</si>
  <si>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</si>
  <si>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</si>
  <si>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</si>
  <si>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</si>
  <si>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</si>
  <si>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</si>
  <si>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</si>
  <si>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</si>
  <si>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</si>
  <si>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</si>
  <si>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</si>
  <si>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</si>
  <si>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</si>
  <si>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</si>
  <si>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</si>
  <si>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</si>
  <si>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</si>
  <si>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</si>
  <si>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</si>
  <si>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</si>
  <si>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</si>
  <si>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</si>
  <si>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</si>
  <si>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</si>
  <si>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</si>
  <si>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</si>
  <si>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</si>
  <si>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</si>
  <si>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</si>
  <si>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</si>
  <si>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</si>
  <si>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</si>
  <si>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</si>
  <si>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</si>
  <si>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</si>
  <si>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</si>
  <si>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</si>
  <si>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</si>
  <si>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</si>
  <si>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</si>
  <si>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</si>
  <si>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</si>
  <si>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</si>
  <si>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</si>
  <si>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</si>
  <si>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</si>
  <si>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</si>
  <si>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</si>
  <si>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</si>
  <si>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</si>
  <si>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</si>
  <si>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</si>
  <si>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</si>
  <si>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</si>
  <si>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</si>
  <si>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</si>
  <si>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</si>
  <si>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</si>
  <si>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</si>
  <si>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</si>
  <si>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</si>
  <si>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</si>
  <si>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</si>
  <si>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</si>
  <si>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</si>
  <si>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</si>
  <si>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</si>
  <si>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</si>
  <si>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</si>
  <si>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</si>
  <si>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</si>
  <si>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</si>
  <si>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</si>
  <si>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</si>
  <si>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</si>
  <si>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</si>
  <si>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</si>
  <si>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</si>
  <si>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</si>
  <si>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</si>
  <si>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</si>
  <si>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</si>
  <si>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</si>
  <si>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</si>
  <si>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</si>
  <si>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</si>
  <si>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</si>
  <si>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</si>
  <si>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</si>
  <si>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</si>
  <si>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</si>
  <si>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</si>
  <si>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</si>
  <si>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</si>
  <si>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</si>
  <si>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</si>
  <si>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</si>
  <si>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</si>
  <si>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</si>
  <si>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</si>
  <si>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</si>
  <si>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</si>
  <si>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</si>
  <si>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</si>
  <si>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</si>
  <si>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</si>
  <si>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</si>
  <si>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</si>
  <si>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</si>
  <si>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</si>
  <si>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</si>
  <si>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</si>
  <si>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</si>
  <si>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</si>
  <si>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</si>
  <si>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</si>
  <si>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</si>
  <si>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</si>
  <si>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</si>
  <si>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</si>
  <si>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</si>
  <si>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</si>
  <si>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</si>
  <si>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</si>
  <si>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</si>
  <si>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</si>
  <si>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</si>
  <si>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</si>
  <si>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</si>
  <si>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</si>
  <si>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</si>
  <si>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</si>
  <si>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</si>
  <si>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</si>
  <si>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</si>
  <si>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</si>
  <si>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</si>
  <si>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</si>
  <si>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</si>
  <si>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</si>
  <si>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</si>
  <si>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</si>
  <si>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</si>
  <si>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</si>
  <si>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</si>
  <si>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</si>
  <si>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</si>
  <si>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</si>
  <si>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</si>
  <si>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</si>
  <si>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</si>
  <si>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</si>
  <si>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</si>
  <si>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</si>
  <si>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</si>
  <si>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</si>
  <si>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</si>
  <si>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</si>
  <si>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</si>
  <si>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</si>
  <si>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</si>
  <si>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</si>
  <si>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</si>
  <si>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</si>
  <si>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</si>
  <si>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</si>
  <si>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</si>
  <si>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</si>
  <si>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</si>
  <si>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</si>
  <si>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</si>
  <si>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</si>
  <si>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</si>
  <si>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</si>
  <si>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</si>
  <si>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</si>
  <si>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</si>
  <si>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</si>
  <si>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</si>
  <si>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</si>
  <si>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</si>
  <si>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</si>
  <si>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</si>
  <si>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</si>
  <si>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</si>
  <si>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</si>
  <si>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</si>
  <si>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</si>
  <si>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</si>
  <si>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</si>
  <si>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</si>
  <si>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</si>
  <si>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</si>
  <si>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</si>
  <si>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</si>
  <si>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</si>
  <si>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</si>
  <si>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</si>
  <si>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</si>
  <si>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</si>
  <si>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</si>
  <si>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</si>
  <si>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</si>
  <si>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</si>
  <si>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</si>
  <si>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</si>
  <si>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</si>
  <si>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</si>
  <si>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</si>
  <si>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</si>
  <si>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</si>
  <si>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</si>
  <si>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</si>
  <si>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</si>
  <si>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</si>
  <si>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</si>
  <si>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</si>
  <si>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</si>
  <si>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</si>
  <si>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</si>
  <si>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</si>
  <si>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</si>
  <si>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</si>
  <si>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</si>
  <si>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</si>
  <si>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</si>
  <si>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</si>
  <si>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</si>
  <si>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</si>
  <si>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</si>
  <si>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</si>
  <si>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</si>
  <si>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</si>
  <si>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</si>
  <si>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</si>
  <si>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</si>
  <si>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</si>
  <si>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</si>
  <si>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</si>
  <si>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</si>
  <si>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</si>
  <si>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</si>
  <si>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</si>
  <si>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</si>
  <si>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</si>
  <si>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</si>
  <si>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</si>
  <si>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</si>
  <si>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</si>
  <si>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</si>
  <si>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</si>
  <si>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</si>
  <si>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</si>
  <si>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</si>
  <si>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</si>
  <si>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</si>
  <si>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</si>
  <si>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</si>
  <si>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</si>
  <si>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</si>
  <si>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</si>
  <si>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</si>
  <si>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</si>
  <si>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</si>
  <si>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</si>
  <si>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</si>
  <si>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</si>
  <si>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</si>
  <si>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</si>
  <si>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</si>
  <si>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</si>
  <si>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</si>
  <si>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</si>
  <si>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</si>
  <si>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</si>
  <si>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</si>
  <si>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</si>
  <si>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</si>
  <si>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</si>
  <si>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</si>
  <si>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</si>
  <si>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</si>
  <si>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</si>
  <si>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</si>
  <si>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</si>
  <si>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</si>
  <si>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</si>
  <si>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</si>
  <si>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</si>
  <si>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</si>
  <si>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</si>
  <si>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</si>
  <si>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</si>
  <si>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</si>
  <si>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</si>
  <si>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</si>
  <si>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</si>
  <si>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</si>
  <si>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</si>
  <si>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</si>
  <si>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</si>
  <si>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</si>
  <si>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</si>
  <si>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</si>
  <si>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</si>
  <si>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</si>
  <si>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</si>
  <si>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</si>
  <si>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</si>
  <si>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</si>
  <si>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</si>
  <si>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</si>
  <si>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</si>
  <si>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</si>
  <si>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</si>
  <si>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</si>
  <si>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</si>
  <si>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</si>
  <si>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</si>
  <si>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</si>
  <si>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</si>
  <si>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</si>
  <si>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</si>
  <si>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</si>
  <si>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</si>
  <si>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</si>
  <si>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</si>
  <si>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</si>
  <si>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</si>
  <si>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</si>
  <si>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</si>
  <si>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</si>
  <si>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</si>
  <si>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</si>
  <si>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</si>
  <si>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</si>
  <si>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</si>
  <si>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</si>
  <si>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</si>
  <si>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</si>
  <si>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</si>
  <si>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</si>
  <si>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</si>
  <si>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</si>
  <si>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</si>
  <si>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</si>
  <si>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</si>
  <si>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</si>
  <si>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</si>
  <si>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</si>
  <si>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</si>
  <si>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</si>
  <si>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</si>
  <si>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</si>
  <si>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</si>
  <si>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</si>
  <si>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</si>
  <si>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</si>
  <si>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</si>
  <si>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</si>
  <si>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</si>
  <si>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</si>
  <si>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</si>
  <si>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</si>
  <si>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</si>
  <si>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</si>
  <si>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</si>
  <si>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</si>
  <si>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</si>
  <si>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</si>
  <si>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</si>
  <si>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</si>
  <si>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</si>
  <si>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</si>
  <si>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</si>
  <si>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</si>
  <si>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</si>
  <si>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</si>
  <si>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</si>
  <si>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</si>
  <si>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</si>
  <si>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</si>
  <si>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</si>
  <si>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</si>
  <si>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</si>
  <si>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</si>
  <si>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</si>
  <si>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</si>
  <si>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</si>
  <si>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</si>
  <si>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</si>
  <si>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</si>
  <si>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</si>
  <si>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</si>
  <si>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</si>
  <si>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</si>
  <si>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</si>
  <si>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</si>
  <si>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</si>
  <si>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</si>
  <si>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</si>
  <si>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</si>
  <si>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</si>
  <si>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</si>
  <si>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</si>
  <si>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</si>
  <si>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</si>
  <si>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</si>
  <si>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</si>
  <si>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</si>
  <si>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</si>
  <si>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</si>
  <si>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</si>
  <si>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</si>
  <si>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</si>
  <si>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</si>
  <si>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</si>
  <si>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</si>
  <si>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</si>
  <si>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</si>
  <si>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</si>
  <si>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</si>
  <si>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</si>
  <si>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</si>
  <si>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</si>
  <si>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</si>
  <si>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</si>
  <si>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</si>
  <si>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</si>
  <si>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</si>
  <si>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</si>
  <si>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</si>
  <si>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</si>
  <si>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</si>
  <si>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</si>
  <si>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</si>
  <si>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</si>
  <si>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</si>
  <si>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</si>
  <si>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</si>
  <si>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</si>
  <si>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</si>
  <si>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</si>
  <si>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</si>
  <si>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</si>
  <si>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</si>
  <si>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</si>
  <si>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</si>
  <si>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</si>
  <si>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</si>
  <si>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</si>
  <si>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</si>
  <si>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</si>
  <si>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</si>
  <si>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</si>
  <si>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</si>
  <si>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</si>
  <si>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</si>
  <si>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</si>
  <si>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</si>
  <si>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</si>
  <si>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</si>
  <si>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</si>
  <si>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</si>
  <si>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</si>
  <si>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</si>
  <si>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</si>
  <si>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</si>
  <si>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</si>
  <si>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</si>
  <si>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</si>
  <si>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</si>
  <si>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</si>
  <si>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</si>
  <si>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</si>
  <si>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</si>
  <si>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</si>
  <si>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</si>
  <si>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</si>
  <si>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</si>
  <si>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</si>
  <si>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</si>
  <si>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</si>
  <si>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</si>
  <si>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</si>
  <si>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</si>
  <si>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</si>
  <si>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</si>
  <si>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</si>
  <si>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</si>
  <si>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</si>
  <si>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</si>
  <si>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</si>
  <si>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</si>
  <si>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</si>
  <si>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</si>
  <si>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</si>
  <si>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</si>
  <si>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</si>
  <si>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</si>
  <si>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</si>
  <si>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</si>
  <si>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</si>
  <si>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</si>
  <si>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</si>
  <si>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</si>
  <si>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</si>
  <si>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</si>
  <si>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</si>
  <si>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</si>
  <si>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</si>
  <si>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</si>
  <si>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</si>
  <si>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</si>
  <si>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</si>
  <si>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</si>
  <si>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</si>
  <si>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</si>
  <si>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</si>
  <si>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</si>
  <si>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</si>
  <si>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</si>
  <si>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</si>
  <si>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</si>
  <si>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</si>
  <si>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</si>
  <si>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</si>
  <si>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</si>
  <si>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</si>
  <si>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</si>
  <si>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</si>
  <si>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</si>
  <si>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</si>
  <si>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</si>
  <si>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</si>
  <si>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</si>
  <si>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</si>
  <si>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</si>
  <si>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</si>
  <si>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</si>
  <si>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</si>
  <si>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</si>
  <si>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</si>
  <si>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</si>
  <si>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</si>
  <si>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</si>
  <si>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</si>
  <si>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</si>
  <si>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</si>
  <si>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</si>
  <si>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</si>
  <si>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</si>
  <si>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</si>
  <si>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</si>
  <si>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</si>
  <si>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</si>
  <si>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</si>
  <si>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</si>
  <si>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</si>
  <si>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</si>
  <si>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</si>
  <si>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</si>
  <si>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</si>
  <si>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</si>
  <si>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</si>
  <si>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</si>
  <si>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</si>
  <si>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</si>
  <si>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</si>
  <si>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</si>
  <si>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</si>
  <si>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</si>
  <si>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</si>
  <si>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</si>
  <si>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</si>
  <si>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</si>
  <si>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</si>
  <si>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</si>
  <si>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</si>
  <si>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</si>
  <si>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</si>
  <si>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</si>
  <si>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</si>
  <si>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</si>
  <si>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</si>
  <si>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</si>
  <si>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</si>
  <si>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</si>
  <si>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</si>
  <si>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</si>
  <si>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</si>
  <si>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</si>
  <si>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</si>
  <si>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</si>
  <si>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</si>
  <si>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</si>
  <si>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</si>
  <si>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</si>
  <si>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</si>
  <si>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</si>
  <si>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</si>
  <si>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</si>
  <si>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</si>
  <si>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</si>
  <si>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</si>
  <si>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</si>
  <si>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</si>
  <si>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</si>
  <si>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</si>
  <si>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</si>
  <si>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</si>
  <si>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</si>
  <si>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</si>
  <si>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</si>
  <si>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</si>
  <si>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</si>
  <si>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</si>
  <si>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</si>
  <si>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</si>
  <si>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</si>
  <si>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</si>
  <si>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</si>
  <si>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</si>
  <si>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</si>
  <si>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</si>
  <si>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</si>
  <si>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</si>
  <si>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</si>
  <si>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</si>
  <si>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</si>
  <si>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</si>
  <si>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</si>
  <si>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</si>
  <si>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</si>
  <si>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</si>
  <si>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</si>
  <si>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</si>
  <si>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</si>
  <si>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</si>
  <si>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</si>
  <si>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</si>
  <si>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</si>
  <si>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</si>
  <si>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</si>
  <si>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</si>
  <si>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</si>
  <si>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</si>
  <si>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</si>
  <si>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</si>
  <si>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</si>
  <si>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</si>
  <si>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</si>
  <si>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</si>
  <si>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</si>
  <si>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</si>
  <si>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</si>
  <si>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</si>
  <si>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</si>
  <si>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</si>
  <si>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</si>
  <si>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</si>
  <si>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</si>
  <si>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</si>
  <si>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</si>
  <si>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</si>
  <si>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</si>
  <si>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</si>
  <si>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</si>
  <si>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</si>
  <si>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</si>
  <si>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</si>
  <si>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</si>
  <si>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</si>
  <si>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</si>
  <si>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</si>
  <si>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</si>
  <si>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</si>
  <si>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</si>
  <si>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</si>
  <si>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</si>
  <si>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</si>
  <si>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</si>
  <si>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</si>
  <si>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</si>
  <si>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</si>
  <si>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</si>
  <si>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</si>
  <si>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</si>
  <si>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</si>
  <si>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</si>
  <si>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</si>
  <si>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</si>
  <si>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</si>
  <si>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</si>
  <si>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</si>
  <si>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</si>
  <si>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</si>
  <si>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</si>
  <si>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</si>
  <si>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</si>
  <si>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</si>
  <si>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</si>
  <si>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</si>
  <si>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</si>
  <si>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</si>
  <si>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</si>
  <si>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</si>
  <si>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</si>
  <si>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</si>
  <si>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</si>
  <si>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</si>
  <si>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</si>
  <si>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</si>
  <si>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</si>
  <si>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</si>
  <si>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</si>
  <si>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</si>
  <si>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</si>
  <si>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</si>
  <si>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</si>
  <si>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</si>
  <si>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</si>
  <si>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</si>
  <si>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</si>
  <si>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</si>
  <si>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</si>
  <si>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</si>
  <si>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</si>
  <si>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</si>
  <si>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</si>
  <si>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</si>
  <si>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</si>
  <si>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</si>
  <si>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</si>
  <si>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</si>
  <si>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</si>
  <si>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</si>
  <si>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</si>
  <si>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</si>
  <si>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</si>
  <si>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</si>
  <si>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</si>
  <si>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</si>
  <si>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</si>
  <si>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</si>
  <si>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</si>
  <si>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</si>
  <si>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</si>
  <si>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</si>
  <si>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</si>
  <si>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</si>
  <si>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</si>
  <si>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</si>
  <si>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</si>
  <si>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</si>
  <si>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</si>
  <si>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</si>
  <si>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</si>
  <si>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</si>
  <si>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</si>
  <si>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</si>
  <si>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</si>
  <si>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</si>
  <si>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</si>
  <si>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</si>
  <si>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</si>
  <si>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</si>
  <si>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</si>
  <si>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</si>
  <si>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</si>
  <si>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</si>
  <si>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</si>
  <si>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</si>
  <si>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</si>
  <si>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</si>
  <si>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</si>
  <si>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</si>
  <si>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</si>
  <si>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</si>
  <si>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</si>
  <si>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</si>
  <si>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</si>
  <si>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</si>
  <si>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</si>
  <si>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</si>
  <si>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</si>
  <si>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</si>
  <si>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</si>
  <si>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</si>
  <si>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</si>
  <si>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</si>
  <si>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</si>
  <si>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</si>
  <si>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</si>
  <si>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</si>
  <si>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</si>
  <si>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</si>
  <si>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</si>
  <si>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</si>
  <si>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</si>
  <si>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</si>
  <si>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</si>
  <si>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</si>
  <si>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</si>
  <si>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</si>
  <si>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</si>
  <si>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</si>
  <si>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</si>
  <si>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</si>
  <si>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</si>
  <si>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</si>
  <si>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</si>
  <si>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</si>
  <si>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</si>
  <si>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</si>
  <si>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</si>
  <si>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</si>
  <si>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</si>
  <si>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</si>
  <si>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</si>
  <si>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</si>
  <si>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</si>
  <si>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</si>
  <si>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</si>
  <si>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</si>
  <si>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</si>
  <si>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</si>
  <si>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</si>
  <si>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</si>
  <si>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</si>
  <si>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</si>
  <si>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</si>
  <si>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</si>
  <si>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</si>
  <si>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</si>
  <si>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</si>
  <si>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</si>
  <si>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</si>
  <si>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</si>
  <si>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</si>
  <si>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</si>
  <si>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</si>
  <si>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</si>
  <si>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</si>
  <si>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</si>
  <si>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</si>
  <si>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</si>
  <si>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</si>
  <si>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</si>
  <si>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</si>
  <si>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</si>
  <si>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</si>
  <si>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</si>
  <si>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</si>
  <si>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</si>
  <si>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</si>
  <si>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</si>
  <si>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</si>
  <si>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</si>
  <si>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</si>
  <si>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</si>
  <si>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</si>
  <si>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</si>
  <si>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</si>
  <si>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</si>
  <si>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</si>
  <si>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</si>
  <si>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</si>
  <si>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</si>
  <si>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</si>
  <si>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</si>
  <si>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</si>
  <si>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</si>
  <si>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</si>
  <si>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</si>
  <si>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</si>
  <si>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</si>
  <si>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</si>
  <si>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</si>
  <si>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</si>
  <si>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</si>
  <si>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</si>
  <si>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</si>
  <si>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</si>
  <si>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</si>
  <si>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</si>
  <si>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</si>
  <si>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</si>
  <si>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</si>
  <si>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</si>
  <si>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</si>
  <si>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</si>
  <si>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</si>
  <si>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</si>
  <si>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</si>
  <si>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</si>
  <si>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</si>
  <si>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</si>
  <si>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</si>
  <si>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</si>
  <si>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</si>
  <si>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</si>
  <si>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</si>
  <si>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</si>
  <si>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</si>
  <si>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</si>
  <si>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</si>
  <si>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</si>
  <si>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</si>
  <si>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</si>
  <si>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</si>
  <si>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</si>
  <si>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</si>
  <si>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</si>
  <si>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</si>
  <si>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</si>
  <si>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</si>
  <si>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</si>
  <si>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</si>
  <si>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</si>
  <si>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</si>
  <si>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</si>
  <si>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</si>
  <si>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</si>
  <si>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</si>
  <si>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</si>
  <si>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</si>
  <si>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</si>
  <si>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</si>
  <si>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</si>
  <si>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</si>
  <si>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</si>
  <si>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</si>
  <si>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</si>
  <si>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</si>
  <si>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</si>
  <si>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</si>
  <si>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</si>
  <si>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</si>
  <si>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</si>
  <si>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</si>
  <si>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</si>
  <si>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</si>
  <si>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</si>
  <si>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</si>
  <si>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</si>
  <si>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</si>
  <si>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</si>
  <si>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</si>
  <si>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</si>
  <si>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</si>
  <si>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</si>
  <si>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</si>
  <si>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</si>
  <si>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</si>
  <si>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</si>
  <si>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</si>
  <si>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</si>
  <si>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</si>
  <si>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</si>
  <si>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</si>
  <si>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</si>
  <si>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</si>
  <si>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</si>
  <si>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</si>
  <si>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</si>
  <si>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</si>
  <si>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</si>
  <si>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</si>
  <si>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</si>
  <si>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</si>
  <si>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</si>
  <si>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</si>
  <si>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</si>
  <si>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</si>
  <si>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</si>
  <si>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</si>
  <si>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</si>
  <si>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</si>
  <si>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</si>
  <si>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</si>
  <si>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</si>
  <si>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</si>
  <si>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</si>
  <si>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</si>
  <si>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</si>
  <si>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</si>
  <si>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</si>
  <si>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</si>
  <si>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</si>
  <si>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</si>
  <si>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</si>
  <si>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</si>
  <si>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</si>
  <si>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</si>
  <si>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</si>
  <si>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</si>
  <si>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</si>
  <si>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</si>
  <si>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</si>
  <si>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</si>
  <si>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</si>
  <si>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</si>
  <si>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</si>
  <si>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</si>
  <si>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</si>
  <si>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</si>
  <si>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</si>
  <si>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</si>
  <si>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</si>
  <si>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</si>
  <si>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</si>
  <si>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</si>
  <si>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</si>
  <si>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</si>
  <si>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</si>
  <si>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</si>
  <si>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</si>
  <si>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</si>
  <si>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</si>
  <si>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</si>
  <si>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</si>
  <si>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</si>
  <si>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</si>
  <si>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</si>
  <si>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</si>
  <si>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</si>
  <si>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</si>
  <si>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</si>
  <si>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</si>
  <si>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</si>
  <si>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</si>
  <si>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</si>
  <si>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</si>
  <si>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</si>
  <si>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</si>
  <si>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</si>
  <si>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</si>
  <si>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</si>
  <si>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</si>
  <si>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</si>
  <si>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</si>
  <si>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</si>
  <si>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</si>
  <si>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</si>
  <si>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</si>
  <si>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</si>
  <si>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</si>
  <si>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</si>
  <si>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</si>
  <si>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</si>
  <si>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</si>
  <si>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</si>
  <si>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</si>
  <si>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</si>
  <si>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</si>
  <si>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</si>
  <si>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</si>
  <si>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</si>
  <si>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</si>
  <si>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</si>
  <si>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</si>
  <si>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</si>
  <si>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</si>
  <si>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</si>
  <si>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</si>
  <si>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</si>
  <si>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</si>
  <si>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</si>
  <si>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</si>
  <si>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</si>
  <si>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</si>
  <si>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</si>
  <si>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</si>
  <si>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</si>
  <si>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</si>
  <si>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</si>
  <si>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</si>
  <si>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</si>
  <si>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</si>
  <si>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</si>
  <si>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</si>
  <si>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</si>
  <si>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</si>
  <si>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</si>
  <si>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</si>
  <si>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</si>
  <si>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</si>
  <si>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</si>
  <si>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</si>
  <si>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</si>
  <si>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</si>
  <si>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</si>
  <si>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</si>
  <si>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</si>
  <si>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</si>
  <si>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</si>
  <si>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</si>
  <si>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</si>
  <si>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</si>
  <si>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</si>
  <si>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</si>
  <si>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</si>
  <si>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</si>
  <si>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</si>
  <si>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</si>
  <si>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</si>
  <si>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</si>
  <si>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</si>
  <si>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</si>
  <si>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</si>
  <si>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</si>
  <si>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</si>
  <si>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</si>
  <si>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</si>
  <si>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</si>
  <si>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</si>
  <si>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</si>
  <si>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</si>
  <si>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</si>
  <si>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</si>
  <si>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</si>
  <si>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</si>
  <si>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</si>
  <si>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</si>
  <si>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</si>
  <si>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</si>
  <si>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</si>
  <si>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</si>
  <si>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</si>
  <si>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</si>
  <si>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</si>
  <si>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</si>
  <si>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</si>
  <si>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</si>
  <si>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</si>
  <si>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</si>
  <si>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</si>
  <si>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</si>
  <si>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</si>
  <si>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</si>
  <si>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</si>
  <si>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</si>
  <si>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</si>
  <si>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</si>
  <si>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</si>
  <si>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</si>
  <si>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</si>
  <si>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</si>
  <si>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</si>
  <si>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</si>
  <si>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</si>
  <si>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</si>
  <si>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</si>
  <si>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</si>
  <si>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</si>
  <si>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</si>
  <si>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</si>
  <si>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</si>
  <si>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</si>
  <si>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</si>
  <si>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</si>
  <si>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</si>
  <si>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</si>
  <si>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</si>
  <si>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</si>
  <si>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</si>
  <si>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</si>
  <si>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</si>
  <si>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</si>
  <si>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</si>
  <si>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</si>
  <si>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</si>
  <si>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</si>
  <si>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</si>
  <si>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</si>
  <si>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</si>
  <si>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</si>
  <si>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</si>
  <si>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</si>
  <si>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</si>
  <si>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</si>
  <si>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</si>
  <si>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</si>
  <si>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</si>
  <si>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</si>
  <si>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</si>
  <si>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</si>
  <si>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</si>
  <si>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</si>
  <si>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</si>
  <si>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</si>
  <si>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</si>
  <si>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</si>
  <si>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</si>
  <si>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</si>
  <si>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</si>
  <si>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</si>
  <si>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</si>
  <si>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</si>
  <si>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</si>
  <si>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</si>
  <si>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</si>
  <si>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</si>
  <si>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</si>
  <si>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</si>
  <si>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</si>
  <si>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</si>
  <si>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</si>
  <si>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</si>
  <si>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</si>
  <si>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</si>
  <si>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</si>
  <si>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</si>
  <si>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</si>
  <si>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</si>
  <si>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</si>
  <si>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</si>
  <si>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</si>
  <si>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</si>
  <si>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</si>
  <si>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</si>
  <si>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</si>
  <si>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</si>
  <si>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</si>
  <si>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</si>
  <si>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</si>
  <si>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</si>
  <si>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</si>
  <si>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</si>
  <si>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</si>
  <si>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</si>
  <si>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</si>
  <si>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</si>
  <si>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</si>
  <si>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</si>
  <si>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</si>
  <si>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</si>
  <si>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</si>
  <si>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</si>
  <si>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</si>
  <si>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</si>
  <si>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</si>
  <si>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</si>
  <si>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</si>
  <si>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</si>
  <si>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</si>
  <si>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</si>
  <si>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</si>
  <si>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</si>
  <si>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</si>
  <si>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</si>
  <si>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</si>
  <si>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</si>
  <si>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</si>
  <si>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</si>
  <si>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</si>
  <si>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</si>
  <si>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</si>
  <si>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</si>
  <si>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</si>
  <si>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</si>
  <si>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</si>
  <si>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</si>
  <si>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</si>
  <si>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</si>
  <si>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</si>
  <si>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</si>
  <si>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</si>
  <si>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</si>
  <si>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</si>
  <si>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</si>
  <si>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</si>
  <si>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</si>
  <si>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</si>
  <si>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</si>
  <si>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</si>
  <si>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</si>
  <si>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</si>
  <si>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</si>
  <si>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</si>
  <si>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</si>
  <si>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</si>
  <si>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</si>
  <si>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</si>
  <si>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</si>
  <si>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</si>
  <si>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</si>
  <si>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</si>
  <si>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</si>
  <si>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</si>
  <si>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</si>
  <si>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</si>
  <si>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</si>
  <si>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</si>
  <si>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</si>
  <si>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</si>
  <si>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</si>
  <si>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</si>
  <si>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</si>
  <si>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</si>
  <si>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</si>
  <si>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</si>
  <si>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</si>
  <si>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</si>
  <si>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</si>
  <si>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</si>
  <si>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</si>
  <si>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</si>
  <si>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</si>
  <si>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</si>
  <si>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</si>
  <si>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</si>
  <si>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</si>
  <si>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</si>
  <si>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</si>
  <si>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</si>
  <si>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</si>
  <si>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</si>
  <si>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</si>
  <si>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</si>
  <si>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</si>
  <si>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</si>
  <si>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</si>
  <si>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</si>
  <si>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</si>
  <si>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</si>
  <si>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</si>
  <si>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</si>
  <si>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</si>
  <si>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</si>
  <si>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</si>
  <si>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</si>
  <si>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</si>
  <si>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</si>
  <si>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</si>
  <si>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</si>
  <si>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</si>
  <si>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</si>
  <si>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</si>
  <si>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</si>
  <si>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</si>
  <si>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</si>
  <si>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</si>
  <si>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</si>
  <si>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</si>
  <si>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</si>
  <si>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</si>
  <si>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</si>
  <si>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</si>
  <si>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</si>
  <si>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</si>
  <si>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</si>
  <si>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</si>
  <si>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</si>
  <si>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</si>
  <si>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</si>
  <si>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</si>
  <si>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</si>
  <si>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</si>
  <si>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</si>
  <si>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</si>
  <si>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</si>
  <si>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</si>
  <si>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</si>
  <si>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</si>
  <si>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</si>
  <si>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</si>
  <si>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</si>
  <si>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</si>
  <si>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</si>
  <si>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</si>
  <si>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</si>
  <si>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</si>
  <si>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</si>
  <si>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</si>
  <si>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</si>
  <si>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</si>
  <si>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</si>
  <si>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</si>
  <si>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</si>
  <si>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</si>
  <si>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</si>
  <si>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</si>
  <si>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</si>
  <si>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</si>
  <si>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</si>
  <si>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</si>
  <si>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</si>
  <si>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</si>
  <si>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</si>
  <si>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</si>
  <si>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</si>
  <si>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</si>
  <si>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</si>
  <si>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</si>
  <si>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</si>
  <si>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</si>
  <si>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</si>
  <si>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</si>
  <si>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</si>
  <si>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</si>
  <si>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</si>
  <si>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</si>
  <si>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</si>
  <si>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</si>
  <si>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</si>
  <si>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</si>
  <si>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</si>
  <si>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</si>
  <si>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</si>
  <si>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</si>
  <si>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</si>
  <si>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</si>
  <si>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</si>
  <si>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</si>
  <si>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</si>
  <si>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</si>
  <si>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</si>
  <si>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</si>
  <si>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</si>
  <si>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</si>
  <si>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</si>
  <si>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</si>
  <si>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</si>
  <si>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</si>
  <si>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</si>
  <si>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</si>
  <si>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</si>
  <si>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</si>
  <si>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</si>
  <si>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</si>
  <si>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</si>
  <si>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</si>
  <si>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</si>
  <si>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</si>
  <si>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</si>
  <si>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</si>
  <si>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</si>
  <si>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</si>
  <si>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</si>
  <si>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</si>
  <si>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</si>
  <si>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</si>
  <si>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</si>
  <si>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</si>
  <si>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</si>
  <si>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</si>
  <si>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</si>
  <si>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</si>
  <si>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</si>
  <si>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</si>
  <si>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</si>
  <si>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</si>
  <si>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</si>
  <si>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</si>
  <si>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</si>
  <si>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</si>
  <si>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</si>
  <si>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</si>
  <si>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</si>
  <si>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</si>
  <si>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</si>
  <si>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</si>
  <si>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</si>
  <si>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</si>
  <si>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</si>
  <si>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</si>
  <si>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</si>
  <si>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</si>
  <si>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</si>
  <si>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</si>
  <si>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</si>
  <si>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</si>
  <si>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</si>
  <si>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</si>
  <si>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</si>
  <si>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</si>
  <si>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</si>
  <si>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</si>
  <si>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</si>
  <si>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</si>
  <si>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</si>
  <si>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</si>
  <si>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</si>
  <si>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</si>
  <si>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</si>
  <si>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</si>
  <si>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</si>
  <si>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</si>
  <si>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</si>
  <si>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</si>
  <si>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</si>
  <si>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</si>
  <si>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</si>
  <si>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</si>
  <si>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</si>
  <si>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</si>
  <si>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</si>
  <si>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</si>
  <si>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</si>
  <si>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</si>
  <si>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</si>
  <si>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</si>
  <si>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</si>
  <si>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</si>
  <si>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</si>
  <si>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</si>
  <si>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</si>
  <si>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</si>
  <si>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</si>
  <si>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</si>
  <si>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</si>
  <si>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</si>
  <si>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</si>
  <si>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</si>
  <si>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</si>
  <si>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</si>
  <si>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</si>
  <si>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</si>
  <si>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</si>
  <si>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</si>
  <si>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</si>
  <si>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</si>
  <si>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</si>
  <si>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</si>
  <si>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</si>
  <si>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</si>
  <si>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</si>
  <si>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</si>
  <si>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</si>
  <si>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</si>
  <si>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</si>
  <si>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</si>
  <si>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</si>
  <si>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</si>
  <si>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</si>
  <si>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</si>
  <si>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</si>
  <si>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</si>
  <si>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</si>
  <si>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</si>
  <si>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</si>
  <si>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</si>
  <si>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</si>
  <si>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</si>
  <si>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</si>
  <si>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</si>
  <si>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</si>
  <si>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</si>
  <si>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</si>
  <si>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</si>
  <si>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</si>
  <si>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</si>
  <si>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</si>
  <si>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</si>
  <si>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</si>
  <si>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</si>
  <si>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</si>
  <si>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</si>
  <si>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</si>
  <si>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</si>
  <si>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</si>
  <si>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</si>
  <si>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</si>
  <si>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</si>
  <si>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</si>
  <si>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</si>
  <si>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</si>
  <si>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</si>
  <si>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</si>
  <si>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</si>
  <si>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</si>
  <si>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</si>
  <si>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</si>
  <si>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</si>
  <si>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</si>
  <si>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</si>
  <si>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</si>
  <si>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</si>
  <si>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</si>
  <si>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</si>
  <si>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</si>
  <si>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</si>
  <si>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</si>
  <si>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</si>
  <si>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</si>
  <si>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</si>
  <si>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</si>
  <si>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</si>
  <si>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</si>
  <si>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</si>
  <si>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</si>
  <si>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</si>
  <si>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</si>
  <si>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</si>
  <si>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</si>
  <si>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</si>
  <si>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</si>
  <si>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</si>
  <si>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</si>
  <si>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</si>
  <si>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</si>
  <si>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</si>
  <si>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</si>
  <si>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</si>
  <si>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</si>
  <si>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</si>
  <si>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</si>
  <si>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</si>
  <si>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</si>
  <si>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</si>
  <si>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</si>
  <si>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</si>
  <si>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</si>
  <si>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</si>
  <si>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</si>
  <si>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</si>
  <si>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</si>
  <si>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</si>
  <si>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</si>
  <si>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</si>
  <si>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</si>
  <si>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</si>
  <si>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</si>
  <si>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</si>
  <si>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</si>
  <si>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</si>
  <si>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</si>
  <si>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</si>
  <si>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</si>
  <si>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</si>
  <si>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</si>
  <si>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</si>
  <si>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</si>
  <si>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</si>
  <si>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</si>
  <si>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</si>
  <si>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</si>
  <si>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</si>
  <si>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</si>
  <si>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</si>
  <si>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</si>
  <si>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</si>
  <si>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</si>
  <si>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</si>
  <si>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</si>
  <si>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</si>
  <si>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</si>
  <si>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</si>
  <si>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</si>
  <si>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</si>
  <si>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</si>
  <si>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</si>
  <si>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</si>
  <si>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</si>
  <si>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</si>
  <si>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</si>
  <si>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</si>
  <si>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</si>
  <si>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</si>
  <si>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</si>
  <si>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</si>
  <si>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</si>
  <si>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</si>
  <si>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</si>
  <si>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</si>
  <si>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</si>
  <si>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</si>
  <si>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</si>
  <si>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</si>
  <si>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</si>
  <si>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</si>
  <si>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</si>
  <si>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</si>
  <si>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</si>
  <si>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</si>
  <si>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</si>
  <si>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</si>
  <si>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</si>
  <si>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</si>
  <si>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</si>
  <si>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</si>
  <si>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</si>
  <si>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</si>
  <si>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</si>
  <si>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</si>
  <si>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</si>
  <si>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</si>
  <si>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</si>
  <si>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</si>
  <si>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</si>
  <si>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</si>
  <si>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</si>
  <si>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</si>
  <si>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</si>
  <si>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</si>
  <si>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</si>
  <si>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</si>
  <si>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</si>
  <si>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</si>
  <si>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</si>
  <si>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</si>
  <si>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</si>
  <si>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</si>
  <si>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</si>
  <si>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</si>
  <si>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</si>
  <si>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</si>
  <si>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</si>
  <si>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</si>
  <si>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</si>
  <si>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</si>
  <si>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</si>
  <si>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</si>
  <si>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</si>
  <si>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</si>
  <si>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</si>
  <si>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</si>
  <si>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</si>
  <si>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</si>
  <si>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</si>
  <si>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</si>
  <si>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</si>
  <si>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</si>
  <si>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</si>
  <si>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</si>
  <si>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</si>
  <si>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</si>
  <si>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</si>
  <si>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</si>
  <si>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</si>
  <si>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</si>
  <si>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</si>
  <si>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</si>
  <si>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</si>
  <si>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</si>
  <si>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</si>
  <si>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</si>
  <si>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</si>
  <si>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</si>
  <si>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</si>
  <si>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</si>
  <si>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</si>
  <si>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</si>
  <si>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</si>
  <si>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</si>
  <si>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</si>
  <si>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</si>
  <si>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</si>
  <si>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</si>
  <si>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</si>
  <si>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</si>
  <si>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</si>
  <si>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</si>
  <si>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</si>
  <si>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</si>
  <si>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</si>
  <si>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</si>
  <si>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</si>
  <si>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</si>
  <si>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</si>
  <si>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</si>
  <si>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</si>
  <si>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</si>
  <si>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</si>
  <si>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</si>
  <si>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</si>
  <si>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</si>
  <si>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</si>
  <si>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</si>
  <si>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</si>
  <si>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</si>
  <si>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</si>
  <si>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</si>
  <si>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</si>
  <si>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</si>
  <si>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</si>
  <si>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</si>
  <si>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</si>
  <si>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</si>
  <si>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</si>
  <si>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</si>
  <si>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</si>
  <si>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</si>
  <si>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</si>
  <si>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</si>
  <si>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</si>
  <si>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</si>
  <si>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</si>
  <si>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</si>
  <si>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</si>
  <si>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</si>
  <si>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</si>
  <si>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</si>
  <si>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</si>
  <si>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</si>
  <si>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</si>
  <si>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</si>
  <si>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</si>
  <si>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</si>
  <si>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</si>
  <si>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</si>
  <si>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</si>
  <si>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</si>
  <si>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</si>
  <si>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</si>
  <si>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</si>
  <si>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</si>
  <si>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</si>
  <si>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</si>
  <si>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</si>
  <si>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</si>
  <si>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</si>
  <si>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</si>
  <si>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</si>
  <si>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</si>
  <si>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</si>
  <si>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</si>
  <si>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</si>
  <si>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</si>
  <si>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</si>
  <si>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</si>
  <si>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</si>
  <si>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</si>
  <si>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</si>
  <si>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</si>
  <si>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</si>
  <si>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</si>
  <si>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</si>
  <si>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</si>
  <si>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</si>
  <si>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</si>
  <si>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</si>
  <si>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</si>
  <si>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</si>
  <si>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</si>
  <si>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</si>
  <si>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</si>
  <si>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</si>
  <si>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</si>
  <si>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</si>
  <si>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</si>
  <si>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</si>
  <si>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</si>
  <si>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</si>
  <si>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</si>
  <si>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</si>
  <si>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</si>
  <si>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</si>
  <si>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</si>
  <si>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</si>
  <si>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</si>
  <si>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</si>
  <si>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</si>
  <si>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</si>
  <si>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</si>
  <si>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</si>
  <si>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</si>
  <si>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</si>
  <si>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</si>
  <si>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</si>
  <si>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</si>
  <si>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</si>
  <si>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</si>
  <si>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</si>
  <si>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</si>
  <si>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</si>
  <si>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</si>
  <si>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</si>
  <si>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</si>
  <si>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</si>
  <si>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</si>
  <si>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</si>
  <si>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</si>
  <si>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</si>
  <si>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</si>
  <si>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</si>
  <si>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</si>
  <si>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</si>
  <si>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</si>
  <si>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</si>
  <si>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</si>
  <si>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</si>
  <si>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</si>
  <si>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</si>
  <si>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</si>
  <si>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</si>
  <si>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</si>
  <si>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</si>
  <si>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</si>
  <si>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</si>
  <si>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</si>
  <si>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</si>
  <si>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</si>
  <si>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</si>
  <si>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</si>
  <si>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</si>
  <si>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</si>
  <si>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</si>
  <si>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</si>
  <si>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</si>
  <si>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</si>
  <si>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</si>
  <si>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</si>
  <si>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</si>
  <si>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</si>
  <si>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</si>
  <si>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</si>
  <si>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</si>
  <si>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</si>
  <si>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</si>
  <si>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</si>
  <si>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</si>
  <si>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</si>
  <si>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</si>
  <si>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</si>
  <si>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</si>
  <si>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</si>
  <si>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</si>
  <si>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</si>
  <si>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</si>
  <si>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</si>
  <si>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</si>
  <si>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</si>
  <si>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</si>
  <si>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</si>
  <si>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</si>
  <si>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</si>
  <si>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</si>
  <si>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</si>
  <si>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</si>
  <si>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</si>
  <si>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</si>
  <si>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</si>
  <si>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</si>
  <si>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</si>
  <si>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</si>
  <si>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</si>
  <si>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</si>
  <si>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</si>
  <si>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</si>
  <si>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</si>
  <si>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</si>
  <si>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</si>
  <si>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</si>
  <si>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</si>
  <si>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</si>
  <si>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</si>
  <si>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</si>
  <si>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</si>
  <si>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</si>
  <si>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</si>
  <si>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</si>
  <si>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</si>
  <si>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</si>
  <si>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</si>
  <si>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</si>
  <si>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</si>
  <si>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</si>
  <si>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</si>
  <si>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</si>
  <si>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</si>
  <si>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</si>
  <si>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</si>
  <si>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</si>
  <si>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</si>
  <si>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</si>
  <si>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</si>
  <si>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</si>
  <si>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</si>
  <si>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</si>
  <si>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</si>
  <si>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</si>
  <si>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</si>
  <si>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</si>
  <si>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</si>
  <si>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</si>
  <si>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</si>
  <si>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</si>
  <si>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</si>
  <si>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</si>
  <si>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</si>
  <si>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</si>
  <si>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</si>
  <si>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</si>
  <si>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</si>
  <si>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</si>
  <si>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</si>
  <si>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</si>
  <si>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</si>
  <si>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</si>
  <si>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</si>
  <si>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</si>
  <si>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</si>
  <si>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</si>
  <si>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</si>
  <si>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</si>
  <si>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</si>
  <si>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</si>
  <si>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</si>
  <si>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</si>
  <si>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</si>
  <si>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</si>
  <si>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</si>
  <si>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</si>
  <si>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</si>
  <si>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</si>
  <si>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</si>
  <si>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</si>
  <si>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</si>
  <si>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</si>
  <si>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</si>
  <si>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</si>
  <si>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</si>
  <si>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</si>
  <si>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</si>
  <si>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</si>
  <si>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</si>
  <si>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</si>
  <si>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</si>
  <si>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</si>
  <si>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</si>
  <si>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</si>
  <si>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</si>
  <si>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</si>
  <si>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</si>
  <si>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</si>
  <si>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</si>
  <si>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</si>
  <si>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</si>
  <si>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</si>
  <si>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</si>
  <si>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</si>
  <si>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</si>
  <si>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</si>
  <si>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</si>
  <si>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</si>
  <si>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</si>
  <si>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</si>
  <si>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</si>
  <si>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</si>
  <si>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</si>
  <si>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</si>
  <si>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</si>
  <si>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</si>
  <si>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</si>
  <si>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</si>
  <si>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</si>
  <si>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</si>
  <si>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</si>
  <si>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</si>
  <si>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</si>
  <si>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</si>
  <si>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</si>
  <si>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</si>
  <si>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</si>
  <si>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</si>
  <si>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</si>
  <si>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</si>
  <si>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</si>
  <si>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</si>
  <si>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</si>
  <si>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</si>
  <si>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</si>
  <si>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</si>
  <si>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</si>
  <si>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</si>
  <si>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</si>
  <si>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</si>
  <si>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</si>
  <si>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</si>
  <si>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</si>
  <si>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</si>
  <si>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</si>
  <si>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</si>
  <si>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</si>
  <si>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</si>
  <si>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</si>
  <si>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</si>
  <si>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</si>
  <si>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</si>
  <si>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</si>
  <si>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</si>
  <si>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</si>
  <si>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</si>
  <si>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</si>
  <si>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</si>
  <si>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</si>
  <si>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</si>
  <si>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</si>
  <si>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</si>
  <si>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</si>
  <si>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</si>
  <si>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</si>
  <si>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</si>
  <si>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</si>
  <si>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</si>
  <si>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</si>
  <si>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</si>
  <si>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</si>
  <si>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</si>
  <si>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</si>
  <si>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</si>
  <si>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</si>
  <si>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</si>
  <si>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</si>
  <si>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</si>
  <si>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</si>
  <si>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</si>
  <si>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</si>
  <si>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</si>
  <si>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</si>
  <si>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</si>
  <si>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</si>
  <si>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</si>
  <si>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</si>
  <si>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</si>
  <si>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</si>
  <si>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</si>
  <si>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</si>
  <si>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</si>
  <si>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</si>
  <si>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</si>
  <si>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</si>
  <si>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</si>
  <si>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</si>
  <si>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</si>
  <si>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</si>
  <si>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</si>
  <si>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</si>
  <si>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</si>
  <si>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</si>
  <si>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</si>
  <si>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</si>
  <si>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</si>
  <si>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</si>
  <si>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</si>
  <si>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</si>
  <si>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</si>
  <si>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</si>
  <si>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</si>
  <si>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</si>
  <si>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</si>
  <si>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</si>
  <si>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</si>
  <si>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</si>
  <si>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</si>
  <si>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</si>
  <si>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</si>
  <si>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</si>
  <si>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</si>
  <si>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</si>
  <si>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</si>
  <si>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</si>
  <si>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</si>
  <si>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</si>
  <si>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</si>
  <si>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</si>
  <si>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</si>
  <si>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</si>
  <si>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</si>
  <si>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</si>
  <si>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</si>
  <si>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</si>
  <si>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</si>
  <si>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</si>
  <si>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</si>
  <si>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</si>
  <si>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</si>
  <si>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</si>
  <si>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</si>
  <si>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</si>
  <si>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</si>
  <si>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</si>
  <si>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</si>
  <si>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</si>
  <si>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</si>
  <si>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</si>
  <si>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</si>
  <si>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</si>
  <si>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</si>
  <si>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</si>
  <si>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</si>
  <si>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</si>
  <si>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</si>
  <si>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</si>
  <si>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</si>
  <si>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</si>
  <si>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</si>
  <si>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</si>
  <si>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</si>
  <si>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</si>
  <si>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</si>
  <si>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</si>
  <si>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</si>
  <si>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</si>
  <si>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</si>
  <si>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</si>
  <si>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</si>
  <si>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</si>
  <si>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</si>
  <si>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</si>
  <si>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</si>
  <si>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</si>
  <si>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</si>
  <si>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</si>
  <si>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</si>
  <si>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</si>
  <si>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</si>
  <si>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</si>
  <si>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</si>
  <si>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</si>
  <si>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</si>
  <si>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</si>
  <si>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</si>
  <si>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</si>
  <si>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</si>
  <si>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</si>
  <si>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</si>
  <si>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</si>
  <si>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</si>
  <si>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</si>
  <si>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</si>
  <si>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</si>
  <si>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</si>
  <si>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</si>
  <si>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</si>
  <si>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</si>
  <si>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</si>
  <si>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</si>
  <si>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</si>
  <si>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</si>
  <si>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</si>
  <si>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</si>
  <si>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</si>
  <si>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</si>
  <si>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</si>
  <si>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</si>
  <si>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</si>
  <si>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</si>
  <si>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</si>
  <si>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</si>
  <si>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</si>
  <si>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</si>
  <si>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</si>
  <si>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</si>
  <si>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</si>
  <si>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</si>
  <si>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</si>
  <si>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</si>
  <si>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</si>
  <si>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</si>
  <si>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</si>
  <si>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</si>
  <si>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</si>
  <si>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</si>
  <si>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</si>
  <si>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</si>
  <si>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</si>
  <si>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</si>
  <si>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</si>
  <si>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</si>
  <si>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</si>
  <si>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</si>
  <si>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</si>
  <si>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</si>
  <si>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</si>
  <si>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</si>
  <si>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</si>
  <si>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</si>
  <si>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</si>
  <si>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</si>
  <si>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</si>
  <si>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</si>
  <si>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</si>
  <si>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</si>
  <si>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</si>
  <si>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</si>
  <si>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</si>
  <si>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</si>
  <si>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</si>
  <si>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</si>
  <si>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</si>
  <si>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</si>
  <si>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</si>
  <si>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</si>
  <si>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</si>
  <si>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</si>
  <si>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</si>
  <si>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</si>
  <si>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</si>
  <si>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</si>
  <si>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</si>
  <si>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</si>
  <si>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</si>
  <si>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</si>
  <si>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</si>
  <si>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</si>
  <si>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</si>
  <si>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</si>
  <si>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</si>
  <si>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</si>
  <si>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</si>
  <si>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</si>
  <si>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</si>
  <si>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</si>
  <si>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</si>
  <si>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</si>
  <si>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</si>
  <si>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</si>
  <si>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</si>
  <si>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</si>
  <si>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</si>
  <si>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</si>
  <si>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</si>
  <si>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</si>
  <si>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</si>
  <si>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</si>
  <si>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</si>
  <si>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</si>
  <si>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</si>
  <si>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</si>
  <si>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</si>
  <si>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</si>
  <si>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</si>
  <si>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</si>
  <si>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</si>
  <si>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</si>
  <si>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</si>
  <si>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</si>
  <si>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</si>
  <si>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</si>
  <si>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</si>
  <si>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</si>
  <si>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</si>
  <si>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</si>
  <si>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</si>
  <si>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</si>
  <si>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</si>
  <si>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</si>
  <si>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</si>
  <si>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</si>
  <si>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</si>
  <si>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</si>
  <si>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</si>
  <si>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</si>
  <si>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</si>
  <si>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</si>
  <si>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</si>
  <si>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</si>
  <si>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</si>
  <si>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</si>
  <si>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</si>
  <si>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</si>
  <si>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</si>
  <si>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</si>
  <si>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</si>
  <si>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</si>
  <si>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</si>
  <si>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</si>
  <si>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</si>
  <si>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</si>
  <si>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</si>
  <si>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</si>
  <si>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</si>
  <si>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</si>
  <si>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</si>
  <si>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</si>
  <si>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</si>
  <si>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</si>
  <si>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</si>
  <si>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</si>
  <si>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</si>
  <si>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</si>
  <si>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</si>
  <si>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</si>
  <si>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</si>
  <si>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</si>
  <si>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</si>
  <si>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</si>
  <si>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</si>
  <si>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</si>
  <si>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</si>
  <si>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</si>
  <si>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</si>
  <si>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</si>
  <si>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</si>
  <si>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</si>
  <si>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</si>
  <si>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</si>
  <si>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</si>
  <si>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</si>
  <si>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</si>
  <si>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</si>
  <si>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</si>
  <si>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</si>
  <si>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</si>
  <si>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</si>
  <si>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</si>
  <si>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</si>
  <si>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</si>
  <si>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</si>
  <si>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</si>
  <si>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</si>
  <si>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</si>
  <si>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</si>
  <si>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</si>
  <si>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</si>
  <si>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</si>
  <si>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</si>
  <si>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</si>
  <si>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</si>
  <si>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</si>
  <si>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</si>
  <si>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</si>
  <si>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</si>
  <si>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</si>
  <si>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</si>
  <si>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</si>
  <si>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</si>
  <si>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</si>
  <si>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</si>
  <si>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</si>
  <si>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</si>
  <si>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</si>
  <si>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</si>
  <si>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</si>
  <si>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</si>
  <si>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</si>
  <si>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</si>
  <si>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</si>
  <si>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</si>
  <si>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</si>
  <si>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</si>
  <si>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</si>
  <si>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</si>
  <si>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</si>
  <si>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</si>
  <si>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</si>
  <si>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</si>
  <si>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</si>
  <si>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</si>
  <si>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</si>
  <si>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</si>
  <si>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</si>
  <si>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</si>
  <si>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</si>
  <si>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</si>
  <si>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</si>
  <si>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</si>
  <si>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</si>
  <si>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</si>
  <si>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</si>
  <si>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</si>
  <si>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</si>
  <si>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</si>
  <si>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</si>
  <si>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</si>
  <si>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</si>
  <si>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</si>
  <si>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</si>
  <si>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</si>
  <si>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</si>
  <si>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</si>
  <si>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</si>
  <si>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</si>
  <si>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</si>
  <si>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</si>
  <si>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</si>
  <si>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</si>
  <si>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</si>
  <si>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</si>
  <si>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</si>
  <si>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</si>
  <si>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</si>
  <si>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</si>
  <si>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</si>
  <si>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</si>
  <si>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</si>
  <si>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</si>
  <si>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</si>
  <si>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</si>
  <si>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</si>
  <si>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</si>
  <si>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</si>
  <si>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</si>
  <si>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</si>
  <si>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</si>
  <si>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</si>
  <si>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</si>
  <si>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</si>
  <si>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</si>
  <si>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</si>
  <si>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</si>
  <si>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</si>
  <si>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</si>
  <si>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</si>
  <si>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</si>
  <si>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</si>
  <si>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</si>
  <si>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</si>
  <si>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</si>
  <si>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</si>
  <si>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</si>
  <si>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</si>
  <si>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</si>
  <si>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</si>
  <si>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</si>
  <si>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</si>
  <si>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</si>
  <si>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</si>
  <si>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</si>
  <si>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</si>
  <si>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</si>
  <si>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</si>
  <si>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</si>
  <si>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</si>
  <si>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</si>
  <si>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</si>
  <si>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</si>
  <si>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</si>
  <si>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</si>
  <si>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</si>
  <si>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</si>
  <si>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</si>
  <si>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</si>
  <si>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</si>
  <si>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</si>
  <si>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</si>
  <si>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</si>
  <si>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</si>
  <si>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</si>
  <si>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</si>
  <si>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</si>
  <si>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</si>
  <si>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</si>
  <si>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</si>
  <si>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</si>
  <si>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</si>
  <si>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</si>
  <si>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</si>
  <si>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</si>
  <si>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</si>
  <si>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</si>
  <si>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</si>
  <si>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</si>
  <si>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</si>
  <si>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</si>
  <si>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</si>
  <si>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</si>
  <si>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</si>
  <si>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</si>
  <si>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</si>
  <si>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</si>
  <si>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</si>
  <si>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</si>
  <si>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</si>
  <si>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</si>
  <si>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</si>
  <si>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</si>
  <si>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</si>
  <si>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</si>
  <si>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</si>
  <si>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</si>
  <si>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</si>
  <si>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</si>
  <si>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</si>
  <si>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</si>
  <si>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</si>
  <si>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</si>
  <si>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</si>
  <si>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</si>
  <si>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</si>
  <si>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</si>
  <si>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</si>
  <si>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</si>
  <si>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</si>
  <si>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</si>
  <si>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</si>
  <si>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</si>
  <si>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</si>
  <si>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</si>
  <si>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</si>
  <si>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</si>
  <si>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</si>
  <si>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</si>
  <si>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</si>
  <si>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</si>
  <si>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</si>
  <si>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</si>
  <si>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</si>
  <si>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</si>
  <si>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</si>
  <si>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</si>
  <si>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</si>
  <si>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</si>
  <si>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</si>
  <si>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</si>
  <si>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</si>
  <si>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</si>
  <si>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</si>
  <si>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</si>
  <si>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</si>
  <si>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</si>
  <si>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</si>
  <si>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</si>
  <si>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</si>
  <si>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</si>
  <si>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</si>
  <si>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</si>
  <si>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</si>
  <si>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</si>
  <si>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</si>
  <si>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</si>
  <si>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</si>
  <si>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</si>
  <si>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</si>
  <si>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</si>
  <si>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</si>
  <si>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</si>
  <si>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</si>
  <si>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</si>
  <si>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</si>
  <si>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</si>
  <si>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</si>
  <si>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</si>
  <si>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</si>
  <si>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</si>
  <si>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</si>
  <si>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</si>
  <si>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</si>
  <si>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</si>
  <si>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</si>
  <si>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</si>
  <si>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</si>
  <si>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</si>
  <si>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</si>
  <si>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</si>
  <si>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</si>
  <si>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</si>
  <si>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</si>
  <si>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</si>
  <si>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</si>
  <si>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</si>
  <si>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</si>
  <si>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</si>
  <si>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</si>
  <si>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</si>
  <si>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</si>
  <si>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</si>
  <si>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</si>
  <si>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</si>
  <si>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</si>
  <si>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</si>
  <si>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</si>
  <si>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</si>
  <si>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</si>
  <si>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</si>
  <si>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</si>
  <si>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</si>
  <si>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</si>
  <si>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</si>
  <si>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</si>
  <si>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</si>
  <si>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</si>
  <si>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</si>
  <si>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</si>
  <si>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</si>
  <si>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</si>
  <si>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</si>
  <si>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</si>
  <si>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</si>
  <si>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</si>
  <si>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</si>
  <si>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</si>
  <si>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</si>
  <si>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</si>
  <si>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</si>
  <si>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</si>
  <si>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</si>
  <si>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</si>
  <si>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</si>
  <si>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</si>
  <si>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</si>
  <si>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</si>
  <si>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</si>
  <si>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</si>
  <si>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</si>
  <si>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</si>
  <si>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</si>
  <si>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</si>
  <si>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</si>
  <si>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</si>
  <si>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</si>
  <si>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</si>
  <si>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</si>
  <si>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</si>
  <si>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</si>
  <si>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</si>
  <si>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</si>
  <si>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</si>
  <si>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</si>
  <si>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</si>
  <si>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</si>
  <si>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</si>
  <si>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</si>
  <si>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</si>
  <si>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</si>
  <si>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</si>
  <si>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</si>
  <si>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</si>
  <si>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</si>
  <si>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</si>
  <si>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</si>
  <si>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</si>
  <si>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</si>
  <si>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</si>
  <si>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</si>
  <si>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</si>
  <si>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</si>
  <si>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</si>
  <si>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</si>
  <si>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</si>
  <si>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</si>
  <si>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</si>
  <si>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</si>
  <si>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</si>
  <si>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</si>
  <si>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</si>
  <si>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</si>
  <si>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</si>
  <si>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</si>
  <si>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</si>
  <si>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</si>
  <si>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</si>
  <si>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</si>
  <si>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</si>
  <si>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</si>
  <si>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</si>
  <si>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</si>
  <si>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</si>
  <si>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PCM-20251112-00001127</t>
  </si>
  <si>
    <t xml:space="preserve">ETA 20 min </t>
  </si>
  <si>
    <t xml:space="preserve"> PCM-20250215-00000830 </t>
  </si>
  <si>
    <t>LTE site still down and  site located in aramco area access issue need special permission</t>
  </si>
  <si>
    <t>PCM-20251112-00000858</t>
  </si>
  <si>
    <t>SCECO cut in area and EM team saving JDJZ0773</t>
  </si>
  <si>
    <t>PCM-20251112-00001025</t>
  </si>
  <si>
    <t>EM team on the way need 60 Min</t>
  </si>
  <si>
    <t>NO PCM</t>
  </si>
  <si>
    <t>SCECO cut in area and EM team on the way to saving site SQR0199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</si>
  <si>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</si>
  <si>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</si>
  <si>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</si>
  <si>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</si>
  <si>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</si>
  <si>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</si>
  <si>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</si>
  <si>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</si>
  <si>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</si>
  <si>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</si>
  <si>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TT-20251112-00906 // NA</t>
  </si>
  <si>
    <t xml:space="preserve">access issue located in fursan island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</si>
</sst>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 totalsRowShown="0" headerRowDxfId="48" dataDxfId="47" headerRowBorderDxfId="45" tableBorderDxfId="46" totalsRowBorderDxfId="44">
  <autoFilter ref="A1:L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8" totalsRowShown="0" headerRowDxfId="15" dataDxfId="14" headerRowBorderDxfId="12" tableBorderDxfId="13">
  <autoFilter ref="A1:L15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310.5999637731511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45973.548389699077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45973.548389699077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45973.548389699077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45973.548389699077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45973.548389699077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45973.548389699077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45973.548389699077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45973.548389699077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45973.548389699077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45973.548389699077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45973.548389699077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45973.548389699077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45973.548389699077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45973.548389699077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45973.548389699077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45973.548389699077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45973.548389699077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45973.548389699077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45973.548389699077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45973.548389699077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45973.548389699077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45973.548389699077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45973.548389699077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45973.548389699077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45973.548389699077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45973.548389699077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45973.548389699077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45973.548389699077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45973.548389699077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45973.548389699077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45973.548389699077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45973.548389699077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45973.548389699077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45973.548389699077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45973.548389699077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45973.548389699077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45973.548389699077</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45973.548389699077</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45973.548389699077</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45973.548389699077</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45973.548389699077</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45973.548389699077</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45973.548389699077</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45973.548389699077</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45973.548389699077</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45973.548389699077</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45973.548389699077</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45973.548389699077</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45973.548389699077</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45973.548389699077</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45973.548389699077</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45973.548389699077</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45973.548389699077</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45973.548389699077</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45973.548389699077</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45973.548389699077</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45973.548389699077</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45973.548389699077</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45973.548389699077</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45973.548389699077</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45973.548389699077</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45973.548389699077</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45973.548389699077</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45973.548389699077</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45973.548389699077</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45973.548389699077</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45973.548389699077</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45973.548389699077</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45973.548389699077</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45973.548389699077</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45973.548389699077</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45973.548389699077</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45973.548389699077</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45973.548389699077</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45973.548389699077</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45973.548389699077</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45973.548389699077</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45973.548389699077</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45973.548389699077</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45973.548389699077</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45973.548389699077</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45973.548389699077</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45973.548389699077</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45973.548389699077</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45973.548389699077</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45973.548389699077</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45973.548389699077</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45973.548389699077</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45973.548389699077</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45973.548389699077</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45973.548389699077</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45973.548389699077</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45973.548389699077</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45973.548389699077</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45973.548389699077</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45973.548389699077</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45973.548389699077</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45973.548389699077</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45973.548389699077</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45973.548389699077</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45973.548389699077</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45973.548389699077</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45973.548389699077</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45973.548389699077</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45973.548389699077</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45973.548389699077</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45973.548389699077</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45973.548389699077</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45973.548389699077</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45973.548389699077</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45973.548389699077</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45973.548389699077</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45973.548389699077</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45973.548389699077</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45973.548389699077</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45973.548389699077</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45973.548389699077</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45973.548389699077</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93C8F7D9-ABCC-48F3-BE2E-5F4BB23FFB01}"/>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tabSelected="1" workbookViewId="0">
      <selection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148.54855173611577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26051</v>
      </c>
      <c r="E4" s="103" t="s">
        <v>39021</v>
      </c>
      <c r="F4" s="104">
        <v>45973.504467592589</v>
      </c>
      <c r="G4" s="105">
        <f t="shared" ref="G4:G10" ca="1" si="1">IFERROR(NOW()-F4,"-")</f>
        <v>4.3922106488025747E-2</v>
      </c>
      <c r="H4" s="104">
        <v>45973.499606481484</v>
      </c>
      <c r="I4" s="18" t="str">
        <f>IFERROR(VLOOKUP(D4,DB!A:F,6,0),"")</f>
        <v>Generator-SG</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45973.548389699077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45973.548389699077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45973.548389699077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45973.548389699077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45973.548389699077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45973.548389699077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2">IFERROR(NOW()-F11,"-")</f>
        <v>45973.548389699077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45973.548389699077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2"/>
        <v>45973.548389699077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2"/>
        <v>45973.548389699077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45973.548389699077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45973.548389699077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27"/>
      <c r="B17" s="128" t="str">
        <f>IFERROR(VLOOKUP(D17,DB!A:K,11,0),"")</f>
        <v/>
      </c>
      <c r="C17" s="128"/>
      <c r="D17" s="128"/>
      <c r="E17" s="129"/>
      <c r="F17" s="130"/>
      <c r="G17" s="131">
        <f t="shared" ca="1" si="2"/>
        <v>45973.548389699077</v>
      </c>
      <c r="H17" s="130"/>
      <c r="I17" s="128" t="str">
        <f>IFERROR(VLOOKUP(D17,DB!A:F,6,0),"")</f>
        <v/>
      </c>
      <c r="J17" s="128" t="str">
        <f>IFERROR(VLOOKUP(D17,DB!A:G,7,0),"")</f>
        <v/>
      </c>
      <c r="K17" s="132"/>
      <c r="L17" s="128" t="str">
        <f>IFERROR(VLOOKUP(D17,DB!A:I,9,0),"")</f>
        <v/>
      </c>
      <c r="M17" s="128"/>
      <c r="N17" s="128"/>
      <c r="O17" s="128"/>
      <c r="P17" s="128"/>
      <c r="Q17" s="128"/>
      <c r="R17" s="128"/>
      <c r="S17" s="128"/>
      <c r="T17" s="128"/>
      <c r="U17" s="128"/>
      <c r="V17" s="128"/>
      <c r="W17" s="128"/>
      <c r="X17" s="128"/>
      <c r="Y17" s="128"/>
      <c r="Z17" s="128"/>
      <c r="AA17" s="128"/>
      <c r="AB17" s="128"/>
      <c r="AC17" s="128"/>
      <c r="AD17" s="128"/>
      <c r="AE17" s="128"/>
      <c r="AF17" s="128"/>
      <c r="AG17" s="128"/>
      <c r="AH17" s="128"/>
      <c r="AI17" s="128"/>
      <c r="AJ17" s="128"/>
      <c r="AK17" s="128"/>
      <c r="AL17" s="128"/>
      <c r="AM17" s="128"/>
      <c r="AN17" s="128"/>
      <c r="AO17" s="128"/>
      <c r="AP17" s="128"/>
      <c r="AQ17" s="128"/>
      <c r="AR17" s="128"/>
      <c r="AS17" s="128"/>
      <c r="AT17" s="128"/>
      <c r="AU17" s="128"/>
      <c r="AV17" s="128"/>
      <c r="AW17" s="128"/>
      <c r="AX17" s="128"/>
      <c r="AY17" s="128"/>
      <c r="AZ17" s="128"/>
      <c r="BA17" s="128"/>
      <c r="BB17" s="128"/>
      <c r="BC17" s="128"/>
      <c r="BD17" s="128"/>
      <c r="BE17" s="128"/>
      <c r="BF17" s="128"/>
      <c r="BG17" s="128"/>
      <c r="BH17" s="128"/>
      <c r="BI17" s="128"/>
      <c r="BJ17" s="128"/>
      <c r="BK17" s="128"/>
      <c r="BL17" s="128"/>
      <c r="BM17" s="128"/>
      <c r="BN17" s="128"/>
      <c r="BO17" s="128"/>
      <c r="BP17" s="128"/>
      <c r="BQ17" s="128"/>
      <c r="BR17" s="128"/>
      <c r="BS17" s="128"/>
      <c r="BT17" s="128"/>
      <c r="BU17" s="128"/>
      <c r="BV17" s="128"/>
      <c r="BW17" s="128"/>
      <c r="BX17" s="128"/>
      <c r="BY17" s="128"/>
      <c r="BZ17" s="128"/>
      <c r="CA17" s="128"/>
      <c r="CB17" s="128"/>
      <c r="CC17" s="128"/>
      <c r="CD17" s="128"/>
      <c r="CE17" s="128"/>
      <c r="CF17" s="128"/>
      <c r="CG17" s="128"/>
      <c r="CH17" s="128"/>
      <c r="CI17" s="128"/>
      <c r="CJ17" s="133"/>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45973.548389699077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45973.548389699077</v>
      </c>
      <c r="H3" s="22"/>
      <c r="I3" s="19" t="str">
        <f>IFERROR(VLOOKUP(D3,DB!A:F,6,0),"")</f>
        <v/>
      </c>
      <c r="J3" s="18" t="str">
        <f>IFERROR(VLOOKUP(D3,DB!A:G,7,0),"")</f>
        <v/>
      </c>
      <c r="K3" s="45"/>
      <c r="L3" s="23" t="str">
        <f>IFERROR(VLOOKUP(D3,DB!A:I,9,0),"")</f>
        <v/>
      </c>
    </row>
    <row r="4" spans="1:13" ht="15" customHeight="1">
      <c r="A4" s="19"/>
      <c r="B4" s="61" t="str">
        <f>IFERROR(VLOOKUP(D4,DB!A:K,11,0),"")</f>
        <v/>
      </c>
      <c r="C4" s="18"/>
      <c r="D4" s="164"/>
      <c r="E4" s="18"/>
      <c r="F4" s="20"/>
      <c r="G4" s="21">
        <f t="shared" ca="1" si="0"/>
        <v>45973.548389699077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45973.548389699077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45973.548389699077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45973.548389699077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45973.548389699077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45973.548389699077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45973.548389699077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45973.548389699077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45973.548389699077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45973.548389699077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45973.548389699077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45973.548389699077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45973.548389699077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45973.548389699077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45973.548389699077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45973.548389699077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45973.548389699077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45973.548389699077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45973.548389699077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45973.548389699077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45973.548389699077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45973.548389699077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45973.548389699077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45973.548389699077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45973.548389699077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45973.548389699077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45973.548389699077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45973.548389699077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45973.548389699077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45973.548389699077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45973.548389699077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45973.548389699077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45973.548389699077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45973.548389699077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45973.548389699077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45973.548389699077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45973.548389699077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45973.548389699077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45973.548389699077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45973.548389699077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45973.548389699077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45973.548389699077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45973.548389699077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45973.548389699077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45973.548389699077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45973.548389699077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45973.548389699077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45973.548389699077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45973.548389699077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45973.548389699077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45973.548389699077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45973.548389699077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45973.548389699077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45973.548389699077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45973.548389699077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45973.548389699077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45973.548389699077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45973.548389699077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45973.548389699077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45973.548389699077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45973.548389699077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45973.548389699077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45973.548389699077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45973.548389699077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45973.548389699077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45973.548389699077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45973.548389699077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45973.548389699077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45973.548389699077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45973.548389699077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45973.548389699077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45973.548389699077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45973.548389699077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45973.548389699077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45973.548389699077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45973.548389699077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45973.548389699077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45973.548389699077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45973.548389699077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45973.548389699077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45973.548389699077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45973.548389699077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45973.548389699077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45973.548389699077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45973.548389699077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45973.548389699077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45973.548389699077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45973.548389699077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45973.548389699077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45973.548389699077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45973.548389699077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45973.548389699077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45973.548389699077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45973.548389699077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45973.548389699077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45973.548389699077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45973.548389699077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45973.548389699077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45973.548389699077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45973.548389699077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45973.548389699077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45973.548389699077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45973.548389699077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45973.548389699077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45973.548389699077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45973.548389699077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45973.548389699077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45973.548389699077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45973.548389699077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45973.548389699077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45973.548389699077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45973.548389699077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45973.548389699077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45973.548389699077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45973.548389699077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45973.548389699077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45973.548389699077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45973.548389699077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45973.548389699077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45973.548389699077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45973.548389699077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45973.548389699077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45973.548389699077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45973.548389699077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45973.548389699077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45973.548389699077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45973.548389699077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45973.548389699077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45973.548389699077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45973.548389699077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45973.548389699077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45973.548389699077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45973.548389699077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45973.548389699077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45973.548389699077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45973.548389699077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45973.548389699077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45973.548389699077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45973.548389699077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45973.548389699077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45973.548389699077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45973.548389699077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45973.548389699077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45973.548389699077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45973.548389699077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45973.548389699077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45973.548389699077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45973.548389699077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45973.548389699077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45973.548389699077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45973.548389699077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45973.548389699077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45973.548389699077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45973.548389699077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45973.548389699077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45973.548389699077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45973.548389699077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45973.548389699077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45973.548389699077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45973.548389699077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45973.548389699077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45973.548389699077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45973.548389699077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45973.548389699077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45973.548389699077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45973.548389699077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45973.548389699077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45973.548389699077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45973.548389699077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45973.548389699077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45973.548389699077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45973.548389699077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45973.548389699077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45973.548389699077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45973.548389699077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45973.548389699077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45973.548389699077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45973.548389699077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45973.548389699077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45973.548389699077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45973.548389699077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45973.548389699077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45973.548389699077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45973.548389699077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45973.548389699077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45973.548389699077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45973.548389699077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45973.548389699077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45973.548389699077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45973.548389699077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45973.548389699077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45973.548389699077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45973.548389699077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45973.548389699077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45973.548389699077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45973.548389699077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45973.548389699077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45973.548389699077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45973.548389699077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45973.548389699077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45973.548389699077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45973.548389699077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45973.548389699077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45973.548389699077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45973.548389699077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45973.548389699077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45973.548389699077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45973.548389699077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45973.548389699077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45973.548389699077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45973.548389699077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45973.548389699077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45973.548389699077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45973.548389699077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45973.548389699077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45973.548389699077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45973.548389699077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45973.548389699077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45973.548389699077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45973.548389699077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45973.548389699077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45973.548389699077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45973.548389699077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45973.548389699077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45973.548389699077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45973.548389699077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45973.548389699077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45973.548389699077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45973.548389699077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45973.548389699077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45973.548389699077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45973.548389699077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45973.548389699077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45973.548389699077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45973.548389699077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45973.548389699077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45973.548389699077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45973.548389699077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45973.548389699077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45973.548389699077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45973.548389699077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45973.548389699077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45973.548389699077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45973.548389699077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45973.548389699077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45973.548389699077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45973.548389699077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45973.548389699077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45973.548389699077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45973.548389699077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45973.548389699077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45973.548389699077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45973.548389699077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45973.548389699077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45973.548389699077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45973.548389699077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45973.548389699077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45973.548389699077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45973.548389699077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45973.548389699077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45973.548389699077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45973.548389699077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45973.548389699077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45973.548389699077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45973.548389699077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45973.548389699077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45973.548389699077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45973.548389699077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45973.548389699077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45973.548389699077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45973.548389699077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45973.548389699077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45973.548389699077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45973.548389699077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45973.548389699077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45973.548389699077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45973.548389699077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45973.548389699077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45973.548389699077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45973.548389699077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45973.548389699077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45973.548389699077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45973.548389699077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45973.548389699077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45973.548389699077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45973.548389699077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45973.548389699077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45973.548389699077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45973.548389699077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45973.548389699077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45973.548389699077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45973.548389699077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45973.548389699077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45973.548389699077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45973.548389699077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45973.548389699077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45973.548389699077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45973.548389699077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45973.548389699077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45973.548389699077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45973.548389699077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45973.548389699077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45973.548389699077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45973.548389699077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45973.548389699077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45973.548389699077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45973.548389699077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45973.548389699077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45973.548389699077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45973.548389699077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45973.548389699077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45973.548389699077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45973.548389699077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45973.548389699077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45973.548389699077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45973.548389699077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45973.548389699077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45973.548389699077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45973.548389699077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45973.548389699077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45973.548389699077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45973.548389699077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45973.548389699077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45973.548389699077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45973.548389699077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45973.548389699077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45973.548389699077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45973.548389699077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45973.548389699077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45973.548389699077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45973.548389699077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45973.548389699077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45973.548389699077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45973.548389699077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45973.548389699077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45973.548389699077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45973.548389699077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45973.548389699077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45973.548389699077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45973.548389699077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45973.548389699077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45973.548389699077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45973.548389699077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45973.548389699077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45973.548389699077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45973.548389699077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45973.548389699077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45973.548389699077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45973.548389699077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45973.548389699077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45973.548389699077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45973.548389699077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45973.548389699077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45973.548389699077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45973.548389699077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45973.548389699077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45973.548389699077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45973.548389699077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45973.548389699077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45973.548389699077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45973.548389699077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45973.548389699077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45973.548389699077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45973.548389699077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45973.548389699077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45973.548389699077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45973.548389699077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45973.548389699077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45973.548389699077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45973.548389699077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45973.548389699077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45973.548389699077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45973.548389699077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45973.548389699077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45973.548389699077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45973.548389699077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45973.548389699077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45973.548389699077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45973.548389699077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45973.548389699077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45973.548389699077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45973.548389699077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45973.548389699077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45973.548389699077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45973.548389699077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45973.548389699077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45973.548389699077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45973.548389699077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45973.548389699077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45973.548389699077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45973.548389699077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45973.548389699077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45973.548389699077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45973.548389699077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45973.548389699077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45973.548389699077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45973.548389699077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45973.548389699077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45973.548389699077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45973.548389699077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45973.548389699077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45973.548389699077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45973.548389699077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45973.548389699077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45973.548389699077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45973.548389699077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45973.548389699077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45973.548389699077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45973.548389699077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45973.548389699077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45973.548389699077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45973.548389699077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45973.548389699077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45973.548389699077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45973.548389699077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45973.548389699077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45973.548389699077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45973.548389699077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45973.548389699077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45973.548389699077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45973.548389699077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45973.548389699077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45973.548389699077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45973.548389699077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45973.548389699077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45973.548389699077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45973.548389699077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45973.548389699077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45973.548389699077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45973.548389699077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45973.548389699077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45973.548389699077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45973.548389699077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45973.548389699077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45973.548389699077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45973.548389699077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45973.548389699077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45973.548389699077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45973.548389699077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45973.548389699077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45973.548389699077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45973.548389699077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45973.548389699077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45973.548389699077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45973.548389699077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45973.548389699077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45973.548389699077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45973.548389699077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45973.548389699077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45973.548389699077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45973.548389699077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45973.548389699077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45973.548389699077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45973.548389699077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45973.548389699077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45973.548389699077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45973.548389699077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45973.548389699077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45973.548389699077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45973.548389699077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45973.548389699077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45973.548389699077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45973.548389699077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45973.548389699077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45973.548389699077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45973.548389699077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45973.548389699077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45973.548389699077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45973.548389699077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45973.548389699077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45973.548389699077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45973.548389699077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45973.548389699077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45973.548389699077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45973.548389699077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45973.548389699077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45973.548389699077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45973.548389699077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45973.548389699077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45973.548389699077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45973.548389699077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45973.548389699077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45973.548389699077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45973.548389699077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45973.548389699077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45973.548389699077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45973.548389699077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45973.548389699077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45973.548389699077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45973.548389699077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45973.548389699077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45973.548389699077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45973.548389699077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45973.548389699077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45973.548389699077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45973.548389699077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45973.548389699077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45973.548389699077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45973.548389699077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45973.548389699077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45973.548389699077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45973.548389699077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45973.548389699077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45973.548389699077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45973.548389699077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45973.548389699077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45973.548389699077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45973.548389699077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45973.548389699077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45973.548389699077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45973.548389699077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45973.548389699077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45973.548389699077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45973.548389699077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45973.548389699077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45973.548389699077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45973.548389699077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45973.548389699077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45973.548389699077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45973.548389699077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45973.548389699077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45973.548389699077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45973.548389699077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45973.548389699077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45973.548389699077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45973.548389699077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45973.548389699077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45973.548389699077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45973.548389699077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45973.548389699077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45973.548389699077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45973.548389699077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45973.548389699077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45973.548389699077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45973.548389699077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45973.548389699077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45973.548389699077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45973.548389699077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45973.548389699077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45973.548389699077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45973.548389699077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45973.548389699077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45973.548389699077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45973.548389699077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45973.548389699077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45973.548389699077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45973.548389699077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45973.548389699077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45973.548389699077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45973.548389699077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45973.548389699077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45973.548389699077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45973.548389699077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45973.548389699077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45973.548389699077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45973.548389699077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45973.548389699077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45973.548389699077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45973.548389699077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45973.548389699077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45973.548389699077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45973.548389699077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45973.548389699077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45973.548389699077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45973.548389699077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45973.548389699077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45973.548389699077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45973.548389699077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45973.548389699077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45973.548389699077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45973.548389699077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45973.548389699077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45973.548389699077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45973.548389699077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45973.548389699077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45973.548389699077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45973.548389699077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45973.548389699077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45973.548389699077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45973.548389699077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45973.548389699077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45973.548389699077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45973.548389699077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45973.548389699077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45973.548389699077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45973.548389699077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45973.548389699077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45973.548389699077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45973.548389699077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45973.548389699077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45973.548389699077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45973.548389699077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45973.548389699077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45973.548389699077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45973.548389699077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45973.548389699077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45973.548389699077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45973.548389699077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45973.548389699077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45973.548389699077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45973.548389699077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45973.548389699077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45973.548389699077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45973.548389699077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45973.548389699077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45973.548389699077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45973.548389699077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45973.548389699077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45973.548389699077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45973.548389699077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45973.548389699077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45973.548389699077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45973.548389699077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45973.548389699077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45973.548389699077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45973.548389699077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45973.548389699077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45973.548389699077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45973.548389699077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45973.548389699077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45973.548389699077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45973.548389699077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45973.548389699077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45973.548389699077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45973.548389699077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45973.548389699077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45973.548389699077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45973.548389699077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45973.548389699077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45973.548389699077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45973.548389699077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45973.548389699077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45973.548389699077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45973.548389699077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45973.548389699077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45973.548389699077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45973.548389699077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45973.548389699077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45973.548389699077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45973.548389699077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45973.548389699077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45973.548389699077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45973.548389699077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45973.548389699077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45973.548389699077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45973.548389699077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45973.548389699077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45973.548389699077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45973.548389699077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45973.548389699077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45973.548389699077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45973.548389699077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45973.548389699077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45973.548389699077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45973.548389699077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45973.548389699077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45973.548389699077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45973.548389699077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45973.548389699077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45973.548389699077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45973.548389699077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45973.548389699077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45973.548389699077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45973.548389699077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45973.548389699077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45973.548389699077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45973.548389699077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45973.548389699077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45973.548389699077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45973.548389699077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45973.548389699077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45973.548389699077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45973.548389699077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45973.548389699077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45973.548389699077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45973.548389699077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45973.548389699077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45973.548389699077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45973.548389699077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45973.548389699077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45973.548389699077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45973.548389699077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45973.548389699077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45973.548389699077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45973.548389699077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45973.548389699077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45973.548389699077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45973.548389699077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45973.548389699077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45973.548389699077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45973.548389699077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45973.548389699077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45973.548389699077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45973.548389699077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45973.548389699077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45973.548389699077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45973.548389699077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45973.548389699077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45973.548389699077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45973.548389699077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45973.548389699077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45973.548389699077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45973.548389699077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45973.548389699077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45973.548389699077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45973.548389699077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45973.548389699077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45973.548389699077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45973.548389699077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45973.548389699077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45973.548389699077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45973.548389699077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45973.548389699077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45973.548389699077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45973.548389699077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45973.548389699077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45973.548389699077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45973.548389699077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45973.548389699077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45973.548389699077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45973.548389699077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45973.548389699077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45973.548389699077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45973.548389699077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45973.548389699077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45973.548389699077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45973.548389699077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45973.548389699077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45973.548389699077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45973.548389699077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45973.548389699077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45973.548389699077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45973.548389699077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45973.548389699077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45973.548389699077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45973.548389699077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45973.548389699077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45973.548389699077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45973.548389699077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45973.548389699077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45973.548389699077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45973.548389699077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45973.548389699077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45973.548389699077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45973.548389699077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45973.548389699077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45973.548389699077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45973.548389699077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45973.548389699077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45973.548389699077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45973.548389699077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45973.548389699077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45973.548389699077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45973.548389699077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45973.548389699077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45973.548389699077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45973.548389699077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45973.548389699077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45973.548389699077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45973.548389699077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45973.548389699077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45973.548389699077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45973.548389699077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45973.548389699077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45973.548389699077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45973.548389699077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45973.548389699077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45973.548389699077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45973.548389699077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45973.548389699077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45973.548389699077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45973.548389699077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45973.548389699077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45973.548389699077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45973.548389699077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45973.548389699077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45973.548389699077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45973.548389699077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45973.548389699077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45973.548389699077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45973.548389699077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45973.548389699077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45973.548389699077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45973.548389699077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45973.548389699077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45973.548389699077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45973.548389699077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45973.548389699077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45973.548389699077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45973.548389699077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45973.548389699077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45973.548389699077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45973.548389699077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45973.548389699077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45973.548389699077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45973.548389699077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45973.548389699077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45973.548389699077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45973.548389699077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45973.548389699077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45973.548389699077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45973.548389699077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45973.548389699077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45973.548389699077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45973.548389699077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45973.548389699077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45973.548389699077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45973.548389699077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45973.548389699077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45973.548389699077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45973.548389699077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45973.548389699077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45973.548389699077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45973.548389699077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45973.548389699077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45973.548389699077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45973.548389699077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45973.548389699077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45973.548389699077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45973.548389699077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45973.548389699077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45973.548389699077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45973.548389699077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45973.548389699077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45973.548389699077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45973.548389699077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45973.548389699077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45973.548389699077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45973.548389699077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45973.548389699077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45973.548389699077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45973.548389699077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45973.548389699077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45973.548389699077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45973.548389699077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45973.548389699077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45973.548389699077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45973.548389699077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45973.548389699077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45973.548389699077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45973.548389699077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45973.548389699077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45973.548389699077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45973.548389699077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45973.548389699077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45973.548389699077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45973.548389699077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45973.548389699077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45973.548389699077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45973.548389699077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45973.548389699077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45973.548389699077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45973.548389699077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45973.548389699077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45973.548389699077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45973.548389699077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45973.548389699077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45973.548389699077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45973.548389699077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45973.548389699077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45973.548389699077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45973.548389699077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45973.548389699077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45973.548389699077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45973.548389699077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45973.548389699077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45973.548389699077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45973.548389699077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45973.548389699077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45973.548389699077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45973.548389699077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45973.548389699077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45973.548389699077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45973.548389699077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45973.548389699077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45973.548389699077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45973.548389699077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45973.548389699077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45973.548389699077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45973.548389699077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45973.548389699077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45973.548389699077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45973.548389699077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45973.548389699077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45973.548389699077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45973.548389699077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45973.548389699077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45973.548389699077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45973.548389699077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45973.548389699077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45973.548389699077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45973.548389699077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45973.548389699077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45973.548389699077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45973.548389699077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45973.548389699077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45973.548389699077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45973.548389699077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45973.548389699077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45973.548389699077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45973.548389699077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45973.548389699077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45973.548389699077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45973.548389699077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45973.548389699077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45973.548389699077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45973.548389699077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45973.548389699077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45973.548389699077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45973.548389699077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45973.548389699077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45973.548389699077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45973.548389699077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45973.548389699077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45973.548389699077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45973.548389699077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45973.548389699077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45973.548389699077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45973.548389699077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45973.548389699077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45973.548389699077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45973.548389699077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45973.548389699077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45973.548389699077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45973.548389699077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45973.548389699077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45973.548389699077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45973.548389699077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45973.548389699077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45973.548389699077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45973.548389699077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45973.548389699077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45973.548389699077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45973.548389699077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45973.548389699077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45973.548389699077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45973.548389699077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45973.548389699077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45973.548389699077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45973.548389699077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45973.548389699077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45973.548389699077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45973.548389699077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45973.548389699077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45973.548389699077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45973.548389699077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45973.548389699077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45973.548389699077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45973.548389699077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45973.548389699077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45973.548389699077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45973.548389699077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45973.548389699077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45973.548389699077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45973.548389699077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45973.548389699077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45973.548389699077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45973.548389699077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45973.548389699077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45973.548389699077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45973.548389699077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45973.548389699077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45973.548389699077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45973.548389699077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45973.548389699077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45973.548389699077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45973.548389699077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45973.548389699077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45973.548389699077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45973.548389699077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45973.548389699077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45973.548389699077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45973.548389699077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45973.548389699077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45973.548389699077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45973.548389699077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45973.548389699077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45973.548389699077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45973.548389699077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45973.548389699077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45973.548389699077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45973.548389699077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45973.548389699077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45973.548389699077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45973.548389699077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45973.548389699077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45973.548389699077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45973.548389699077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45973.548389699077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45973.548389699077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45973.548389699077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45973.548389699077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45973.548389699077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45973.548389699077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45973.548389699077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45973.548389699077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45973.548389699077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45973.548389699077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45973.548389699077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45973.548389699077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45973.548389699077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45973.548389699077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45973.548389699077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45973.548389699077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45973.548389699077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45973.548389699077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45973.548389699077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45973.548389699077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45973.548389699077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45973.548389699077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45973.548389699077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45973.548389699077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45973.548389699077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45973.548389699077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45973.548389699077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45973.548389699077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45973.548389699077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45973.548389699077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45973.548389699077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45973.548389699077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45973.548389699077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45973.548389699077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45973.548389699077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45973.548389699077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45973.548389699077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45973.548389699077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45973.548389699077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45973.548389699077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45973.548389699077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45973.548389699077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45973.548389699077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45973.548389699077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45973.548389699077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45973.548389699077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45973.548389699077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45973.548389699077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45973.548389699077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45973.548389699077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45973.548389699077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45973.548389699077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45973.548389699077</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270.06767210648104</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37297</v>
      </c>
      <c r="E3" s="95" t="s">
        <v>39021</v>
      </c>
      <c r="F3" s="96">
        <v>45973.408553240741</v>
      </c>
      <c r="G3" s="97">
        <f ca="1">IFERROR(NOW()-F3,"")</f>
        <v>0.13983645833650371</v>
      </c>
      <c r="H3" s="96">
        <v>45973.402673611112</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36120</v>
      </c>
      <c r="E4" s="95" t="s">
        <v>39021</v>
      </c>
      <c r="F4" s="96">
        <v>45973.465671296297</v>
      </c>
      <c r="G4" s="97">
        <f ca="1">IFERROR(NOW()-F4,"")</f>
        <v>8.2718402780301403E-2</v>
      </c>
      <c r="H4" s="96">
        <v>45973.458773148152</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35821</v>
      </c>
      <c r="E5" s="95" t="s">
        <v>39021</v>
      </c>
      <c r="F5" s="96"/>
      <c r="G5" s="97">
        <f ca="1">IFERROR(NOW()-F5,"")</f>
        <v>45973.548389699077</v>
      </c>
      <c r="H5" s="96">
        <v>45973.458935185183</v>
      </c>
      <c r="I5" s="135" t="str">
        <f>IFERROR(VLOOKUP(D5,DB!A:F,6,0),"")</f>
        <v>SCECO</v>
      </c>
      <c r="J5" s="135" t="str">
        <f>IFERROR(VLOOKUP(D5,DB!A:G,7,0),"")</f>
        <v>Dead</v>
      </c>
      <c r="K5" s="98" t="s">
        <v>39114</v>
      </c>
      <c r="L5" s="92" t="str">
        <f>IFERROR(VLOOKUP(D5,DB!A:I,9,0),"")</f>
        <v>Latis</v>
      </c>
    </row>
    <row r="6" spans="1:16" ht="15" customHeight="1">
      <c r="A6" s="135"/>
      <c r="B6" s="135" t="str">
        <f>IFERROR(VLOOKUP(D6,DB!A:K,11,0),"")</f>
        <v/>
      </c>
      <c r="C6" s="94"/>
      <c r="D6" s="92"/>
      <c r="E6" s="95"/>
      <c r="F6" s="96"/>
      <c r="G6" s="97">
        <f ca="1">IFERROR(NOW()-F6,"")</f>
        <v>45973.548389699077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45973.548389699077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45973.548389699077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45973.548389699077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45973.548389699077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45973.548389699077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45973.548389699077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45973.548389699077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45973.548389699077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45973.548389699077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45973.548389699077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45973.548389699077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45973.548389699077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45973.548389699077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45973.548389699077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45973.548389699077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45973.548389699077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45973.548389699077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45973.548389699077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45973.548389699077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45973.548389699077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45973.548389699077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45973.548389699077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45973.548389699077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45973.548389699077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45973.548389699077</v>
      </c>
      <c r="H31" s="96"/>
      <c r="I31" s="135" t="str">
        <f>IFERROR(VLOOKUP(D31,DB!A:F,6,0),"")</f>
        <v/>
      </c>
      <c r="J31" s="135" t="str">
        <f>IFERROR(VLOOKUP(D31,DB!A:G,7,0),"")</f>
        <v/>
      </c>
      <c r="K31" s="98"/>
      <c r="L31" s="92" t="str">
        <f>IFERROR(VLOOKUP(D31,DB!A:I,9,0),"")</f>
        <v/>
      </c>
    </row>
    <row r="32" spans="1:12" ht="15" customHeight="1">
      <c r="A32" s="149"/>
      <c r="B32" s="149" t="str">
        <f>IFERROR(VLOOKUP(D32,DB!A:K,11,0),"")</f>
        <v/>
      </c>
      <c r="C32" s="150"/>
      <c r="D32" s="151"/>
      <c r="E32" s="152"/>
      <c r="F32" s="153"/>
      <c r="G32" s="97">
        <f ca="1">IFERROR(NOW()-F32,"")</f>
        <v>45973.548389699077</v>
      </c>
      <c r="H32" s="153"/>
      <c r="I32" s="149" t="str">
        <f>IFERROR(VLOOKUP(D32,DB!A:F,6,0),"")</f>
        <v/>
      </c>
      <c r="J32" s="149" t="str">
        <f>IFERROR(VLOOKUP(D32,DB!A:G,7,0),"")</f>
        <v/>
      </c>
      <c r="K32" s="154"/>
      <c r="L32" s="151" t="str">
        <f>IFERROR(VLOOKUP(D32,DB!A:I,9,0),"")</f>
        <v/>
      </c>
    </row>
    <row r="33" spans="1:12" ht="15" customHeight="1">
      <c r="A33" s="149"/>
      <c r="B33" s="149" t="str">
        <f>IFERROR(VLOOKUP(D33,DB!A:K,11,0),"")</f>
        <v/>
      </c>
      <c r="C33" s="150"/>
      <c r="D33" s="151"/>
      <c r="E33" s="152"/>
      <c r="F33" s="153"/>
      <c r="G33" s="97">
        <f ca="1">IFERROR(NOW()-F33,"")</f>
        <v>45973.548389699077</v>
      </c>
      <c r="H33" s="153"/>
      <c r="I33" s="149" t="str">
        <f>IFERROR(VLOOKUP(D33,DB!A:F,6,0),"")</f>
        <v/>
      </c>
      <c r="J33" s="149" t="str">
        <f>IFERROR(VLOOKUP(D33,DB!A:G,7,0),"")</f>
        <v/>
      </c>
      <c r="K33" s="154"/>
      <c r="L33" s="151" t="str">
        <f>IFERROR(VLOOKUP(D33,DB!A:I,9,0),"")</f>
        <v/>
      </c>
    </row>
    <row r="34" spans="1:12" ht="15" customHeight="1">
      <c r="A34" s="149"/>
      <c r="B34" s="149" t="str">
        <f>IFERROR(VLOOKUP(D34,DB!A:K,11,0),"")</f>
        <v/>
      </c>
      <c r="C34" s="150"/>
      <c r="D34" s="151"/>
      <c r="E34" s="152"/>
      <c r="F34" s="153"/>
      <c r="G34" s="97">
        <f ca="1">IFERROR(NOW()-F34,"")</f>
        <v>45973.548389699077</v>
      </c>
      <c r="H34" s="153"/>
      <c r="I34" s="149" t="str">
        <f>IFERROR(VLOOKUP(D34,DB!A:F,6,0),"")</f>
        <v/>
      </c>
      <c r="J34" s="149" t="str">
        <f>IFERROR(VLOOKUP(D34,DB!A:G,7,0),"")</f>
        <v/>
      </c>
      <c r="K34" s="154"/>
      <c r="L34" s="151" t="str">
        <f>IFERROR(VLOOKUP(D34,DB!A:I,9,0),"")</f>
        <v/>
      </c>
    </row>
    <row r="35" spans="1:12" ht="15" customHeight="1">
      <c r="A35" s="149"/>
      <c r="B35" s="149" t="str">
        <f>IFERROR(VLOOKUP(D35,DB!A:K,11,0),"")</f>
        <v/>
      </c>
      <c r="C35" s="150"/>
      <c r="D35" s="151"/>
      <c r="E35" s="152"/>
      <c r="F35" s="153"/>
      <c r="G35" s="97">
        <f ca="1">IFERROR(NOW()-F35,"")</f>
        <v>45973.548389699077</v>
      </c>
      <c r="H35" s="153"/>
      <c r="I35" s="149" t="str">
        <f>IFERROR(VLOOKUP(D35,DB!A:F,6,0),"")</f>
        <v/>
      </c>
      <c r="J35" s="149" t="str">
        <f>IFERROR(VLOOKUP(D35,DB!A:G,7,0),"")</f>
        <v/>
      </c>
      <c r="K35" s="154"/>
      <c r="L35" s="151" t="str">
        <f>IFERROR(VLOOKUP(D35,DB!A:I,9,0),"")</f>
        <v/>
      </c>
    </row>
    <row r="36" spans="1:12" ht="15" customHeight="1">
      <c r="A36" s="149"/>
      <c r="B36" s="149" t="str">
        <f>IFERROR(VLOOKUP(D36,DB!A:K,11,0),"")</f>
        <v/>
      </c>
      <c r="C36" s="150"/>
      <c r="D36" s="151"/>
      <c r="E36" s="152"/>
      <c r="F36" s="153"/>
      <c r="G36" s="97">
        <f ca="1">IFERROR(NOW()-F36,"")</f>
        <v>45973.548389699077</v>
      </c>
      <c r="H36" s="153"/>
      <c r="I36" s="149" t="str">
        <f>IFERROR(VLOOKUP(D36,DB!A:F,6,0),"")</f>
        <v/>
      </c>
      <c r="J36" s="149" t="str">
        <f>IFERROR(VLOOKUP(D36,DB!A:G,7,0),"")</f>
        <v/>
      </c>
      <c r="K36" s="154"/>
      <c r="L36" s="151" t="str">
        <f>IFERROR(VLOOKUP(D36,DB!A:I,9,0),"")</f>
        <v/>
      </c>
    </row>
    <row r="37" spans="1:12" ht="15" customHeight="1">
      <c r="A37" s="149"/>
      <c r="B37" s="149" t="str">
        <f>IFERROR(VLOOKUP(D37,DB!A:K,11,0),"")</f>
        <v/>
      </c>
      <c r="C37" s="150"/>
      <c r="D37" s="151"/>
      <c r="E37" s="152"/>
      <c r="F37" s="153"/>
      <c r="G37" s="97">
        <f ca="1">IFERROR(NOW()-F37,"")</f>
        <v>45973.548389699077</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45973.548389699077</v>
      </c>
      <c r="H38" s="153"/>
      <c r="I38" s="149" t="str">
        <f>IFERROR(VLOOKUP(D38,DB!A:F,6,0),"")</f>
        <v/>
      </c>
      <c r="J38" s="149" t="str">
        <f>IFERROR(VLOOKUP(D38,DB!A:G,7,0),"")</f>
        <v/>
      </c>
      <c r="K38" s="154"/>
      <c r="L38" s="151" t="str">
        <f>IFERROR(VLOOKUP(D38,DB!A:I,9,0),"")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workbookViewId="0">
      <selection activeCell="D11" sqref="D1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81.716329513888923</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47.359512384260597</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23" ca="1" si="1">IFERROR(NOW()-F4,"")</f>
        <v>24.887278587964829</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4"/>
      <c r="G6" s="126">
        <f t="shared" ca="1" si="1"/>
        <v>45973.548389699077</v>
      </c>
      <c r="H6" s="125"/>
      <c r="I6" s="124" t="str">
        <f>IFERROR(VLOOKUP(D6,DB!A:F,6,0),"")</f>
        <v/>
      </c>
      <c r="J6" s="124" t="str">
        <f>IFERROR(VLOOKUP(D6,DB!A:G,7,0),"")</f>
        <v/>
      </c>
      <c r="K6" s="124"/>
      <c r="L6" s="124" t="str">
        <f>IFERROR(VLOOKUP(D6,DB!A:I,9,0),"")</f>
        <v/>
      </c>
    </row>
    <row r="7" spans="1:13">
      <c r="A7" s="124"/>
      <c r="B7" s="124" t="str">
        <f>IFERROR(VLOOKUP(D7,DB!A:K,11,0),"")</f>
        <v/>
      </c>
      <c r="C7" s="124"/>
      <c r="D7"/>
      <c r="E7" s="124"/>
      <c r="F7" s="124"/>
      <c r="G7" s="126">
        <f t="shared" ca="1" si="1"/>
        <v>45973.548389699077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45973.548389699077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45973.548389699077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45973.548389699077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45973.548389699077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45973.548389699077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45973.548389699077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45973.548389699077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45973.548389699077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45973.548389699077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45973.548389699077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45973.548389699077</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45973.548389699077</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45973.548389699077</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45973.548389699077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45973.548389699077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45973.548389699077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45973.548389699077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45973.548389699077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45973.548389699077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45973.548389699077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45973.548389699077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45973.548389699077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45973.548389699077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45973.548389699077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45973.548389699077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45973.548389699077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45973.548389699077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45973.548389699077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45973.548389699077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45973.548389699077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45973.548389699077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45973.548389699077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45973.548389699077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45973.548389699077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45973.548389699077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45973.548389699077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45973.548389699077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45973.548389699077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45973.548389699077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45973.548389699077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45973.548389699077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45973.548389699077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45973.548389699077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45973.548389699077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45973.548389699077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45973.548389699077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45973.548389699077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45973.548389699077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45973.548389699077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45973.548389699077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45973.548389699077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45973.548389699077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45973.548389699077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45973.548389699077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45973.548389699077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45973.548389699077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45973.548389699077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45973.548389699077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45973.548389699077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45973.548389699077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45973.548389699077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45973.548389699077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45973.548389699077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45973.548389699077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45973.548389699077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45973.548389699077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45973.548389699077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45973.548389699077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45973.548389699077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45973.548389699077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45973.548389699077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45973.548389699077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45973.548389699077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45973.548389699077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45973.548389699077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45973.548389699077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45973.548389699077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45973.548389699077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45973.548389699077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45973.548389699077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45973.548389699077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45973.548389699077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45973.548389699077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45973.548389699077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45973.548389699077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45973.548389699077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45973.548389699077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45973.548389699077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45973.548389699077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45973.548389699077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45973.548389699077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45973.548389699077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45973.548389699077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45973.548389699077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45973.548389699077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45973.548389699077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45973.548389699077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45973.548389699077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45973.548389699077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45973.548389699077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45973.548389699077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45973.548389699077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45973.548389699077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45973.548389699077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45973.548389699077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45973.548389699077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45973.548389699077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45973.548389699077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45973.548389699077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45973.548389699077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45973.548389699077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45973.548389699077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45973.548389699077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45973.548389699077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45973.548389699077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45973.548389699077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45973.548389699077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45973.548389699077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45973.548389699077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45973.548389699077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45973.548389699077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45973.548389699077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45973.548389699077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45973.548389699077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45973.548389699077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45973.548389699077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45973.548389699077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45973.548389699077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45973.548389699077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45973.548389699077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45973.548389699077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45973.548389699077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45973.548389699077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45973.548389699077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45973.548389699077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45973.548389699077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45973.548389699077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45973.548389699077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45973.548389699077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45973.548389699077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45973.548389699077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45973.548389699077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45973.548389699077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45973.548389699077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45973.548389699077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45973.548389699077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45973.548389699077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45973.548389699077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45973.548389699077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45973.548389699077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45973.548389699077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45973.548389699077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45973.548389699077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45973.548389699077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45973.548389699077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45973.548389699077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45973.548389699077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45973.548389699077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45973.548389699077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45973.548389699077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45973.548389699077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45973.548389699077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45973.548389699077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45973.548389699077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45973.548389699077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45973.548389699077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45973.548389699077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45973.548389699077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45973.548389699077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45973.548389699077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45973.548389699077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45973.548389699077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45973.548389699077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45973.548389699077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45973.548389699077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45973.548389699077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45973.548389699077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45973.548389699077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45973.548389699077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45973.548389699077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45973.548389699077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45973.548389699077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45973.548389699077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45973.548389699077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45973.548389699077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45973.548389699077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45973.548389699077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45973.548389699077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45973.548389699077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45973.548389699077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45973.548389699077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45973.548389699077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45973.548389699077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45973.548389699077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45973.548389699077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45973.548389699077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45973.548389699077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45973.548389699077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45973.548389699077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45973.548389699077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45973.548389699077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45973.548389699077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45973.548389699077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45973.548389699077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45973.548389699077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45973.548389699077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45973.548389699077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45973.548389699077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45973.548389699077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45973.548389699077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45973.548389699077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45973.548389699077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45973.548389699077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45973.548389699077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45973.548389699077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45973.548389699077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45973.548389699077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45973.548389699077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45973.548389699077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45973.548389699077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45973.548389699077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45973.548389699077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45973.548389699077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45973.548389699077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45973.548389699077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45973.548389699077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45973.548389699077</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8"/>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39123</v>
      </c>
      <c r="B2" s="141" t="str">
        <f>IFERROR(VLOOKUP(D2,DB!A:K,11,0),"")</f>
        <v>R6</v>
      </c>
      <c r="C2" s="142">
        <v>1</v>
      </c>
      <c r="D2" s="141" t="s">
        <v>30913</v>
      </c>
      <c r="E2" s="124" t="s">
        <v>39021</v>
      </c>
      <c r="F2" s="157">
        <v>45973.331250000003</v>
      </c>
      <c r="G2" s="105">
        <f t="shared" ref="G2:G60" ca="1" si="0">IFERROR(NOW()-F2,"-")</f>
        <v>0.21713969907432329</v>
      </c>
      <c r="H2" s="143">
        <v>45973.190428240741</v>
      </c>
      <c r="I2" s="141" t="str">
        <f>IFERROR(VLOOKUP(D2,DB!A:F,6,0),"")</f>
        <v>SCECO</v>
      </c>
      <c r="J2" s="141" t="str">
        <f>IFERROR(VLOOKUP(D2,DB!A:G,7,0),"")</f>
        <v>Good</v>
      </c>
      <c r="K2" s="144" t="s">
        <v>39124</v>
      </c>
      <c r="L2" s="145" t="str">
        <f>IFERROR(VLOOKUP(D2,DB!A:I,9,0),"")</f>
        <v>Latis</v>
      </c>
    </row>
    <row r="3" spans="1:16382" ht="31.5" customHeight="1">
      <c r="A3" s="140" t="s">
        <v>39125</v>
      </c>
      <c r="B3" s="141" t="str">
        <f>IFERROR(VLOOKUP(D3,DB!A:K,11,0),"")</f>
        <v>R6</v>
      </c>
      <c r="C3" s="142">
        <v>1</v>
      </c>
      <c r="D3" s="61" t="s">
        <v>33746</v>
      </c>
      <c r="E3" s="124" t="s">
        <v>39021</v>
      </c>
      <c r="F3" s="143"/>
      <c r="G3" s="105">
        <f t="shared" ca="1" si="0"/>
        <v>45973.548389699077</v>
      </c>
      <c r="H3" s="143">
        <v>45973.460011574076</v>
      </c>
      <c r="I3" s="141" t="str">
        <f>IFERROR(VLOOKUP(D3,DB!A:F,6,0),"")</f>
        <v>SCECO</v>
      </c>
      <c r="J3" s="141" t="str">
        <f>IFERROR(VLOOKUP(D3,DB!A:G,7,0),"")</f>
        <v>Dead</v>
      </c>
      <c r="K3" s="144" t="s">
        <v>39126</v>
      </c>
      <c r="L3" s="145" t="str">
        <f>IFERROR(VLOOKUP(D3,DB!A:I,9,0),"")</f>
        <v>Latis</v>
      </c>
    </row>
    <row r="4" spans="1:16382" ht="31.5" customHeight="1">
      <c r="A4" s="140"/>
      <c r="B4" s="141" t="str">
        <f>IFERROR(VLOOKUP(D4,DB!A:K,11,0),"")</f>
        <v/>
      </c>
      <c r="C4" s="142"/>
      <c r="D4" s="141"/>
      <c r="E4" s="124"/>
      <c r="F4" s="143"/>
      <c r="G4" s="105">
        <f t="shared" ca="1" si="0"/>
        <v>45973.548389699077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45973.548389699077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45973.548389699077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45973.548389699077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45973.548389699077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45973.548389699077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45973.548389699077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45973.548389699077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45973.548389699077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45973.548389699077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45973.548389699077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45973.548389699077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45973.548389699077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45973.548389699077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45973.548389699077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45973.548389699077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45973.548389699077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45973.548389699077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45973.548389699077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45973.548389699077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45973.548389699077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45973.548389699077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45973.548389699077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45973.548389699077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45973.548389699077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45973.548389699077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45973.548389699077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45973.548389699077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45973.548389699077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45973.548389699077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45973.548389699077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45973.548389699077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45973.548389699077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45973.548389699077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45973.548389699077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45973.548389699077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45973.548389699077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45973.548389699077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45973.548389699077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45973.548389699077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45973.548389699077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45973.548389699077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45973.548389699077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45973.548389699077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45973.548389699077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45973.548389699077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45973.548389699077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45973.548389699077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45973.548389699077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45973.548389699077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45973.548389699077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45973.548389699077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45973.548389699077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45973.548389699077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45973.548389699077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45973.548389699077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45973.548389699077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ref="G61:G124" ca="1" si="1">IFERROR(NOW()-F61,"-")</f>
        <v>45973.548389699077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45973.548389699077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45973.548389699077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45973.548389699077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45973.548389699077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45973.548389699077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45973.548389699077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45973.548389699077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45973.548389699077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45973.548389699077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45973.548389699077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45973.548389699077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45973.548389699077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45973.548389699077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45973.548389699077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45973.548389699077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45973.548389699077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45973.548389699077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45973.548389699077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45973.548389699077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45973.548389699077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45973.548389699077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45973.548389699077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45973.548389699077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45973.548389699077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45973.548389699077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45973.548389699077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45973.548389699077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45973.548389699077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45973.548389699077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45973.548389699077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45973.548389699077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45973.548389699077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45973.548389699077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45973.548389699077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45973.548389699077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45973.548389699077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45973.548389699077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45973.548389699077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45973.548389699077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45973.548389699077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45973.548389699077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45973.548389699077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45973.548389699077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45973.548389699077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45973.548389699077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45973.548389699077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45973.548389699077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45973.548389699077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45973.548389699077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45973.548389699077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45973.548389699077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45973.548389699077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45973.548389699077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45973.548389699077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45973.548389699077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45973.548389699077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45973.548389699077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45973.548389699077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45973.548389699077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45973.548389699077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45973.548389699077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45973.548389699077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45973.548389699077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ref="G125:G158" ca="1" si="2">IFERROR(NOW()-F125,"-")</f>
        <v>45973.548389699077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45973.548389699077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45973.548389699077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45973.548389699077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45973.548389699077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45973.548389699077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45973.548389699077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45973.548389699077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45973.548389699077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45973.548389699077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45973.548389699077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45973.548389699077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45973.548389699077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45973.548389699077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45973.548389699077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45973.548389699077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45973.548389699077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45973.548389699077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45973.548389699077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45973.548389699077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45973.548389699077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45973.548389699077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45973.548389699077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45973.548389699077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45973.548389699077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45973.548389699077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45973.548389699077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45973.548389699077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45973.548389699077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45973.548389699077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45973.548389699077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45973.548389699077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45973.548389699077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45973.548389699077</v>
      </c>
      <c r="H158" s="143"/>
      <c r="I158" s="141" t="str">
        <f>IFERROR(VLOOKUP(D158,DB!A:F,6,0),"")</f>
        <v/>
      </c>
      <c r="J158" s="141" t="str">
        <f>IFERROR(VLOOKUP(D158,DB!A:G,7,0),"")</f>
        <v/>
      </c>
      <c r="K158" s="144"/>
      <c r="L158" s="145" t="str">
        <f>IFERROR(VLOOKUP(D158,DB!A:I,9,0),"")</f>
        <v/>
      </c>
    </row>
  </sheetData>
  <dataValidations count="2">
    <dataValidation allowBlank="1" showInputMessage="1" showErrorMessage="1" sqref="E1" xr:uid="{9E1BC488-8814-4F8A-8DBE-742B3278AB71}"/>
    <dataValidation type="list" allowBlank="1" showInputMessage="1" showErrorMessage="1" sqref="E2:E1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2025-11-12T10:11:19Z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