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51" documentId="120_S{2AC9BD13-BADA-5192-A53E-5A8FF88502F6}" xr6:coauthVersionLast="47" xr6:coauthVersionMax="47" xr10:uidLastSave="{898526F3-9953-4D38-856A-D187F116E92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L2" i="9"/>
  <c r="J2" i="9"/>
  <c r="I2" i="9"/>
  <c r="G2" i="9"/>
  <c r="B2" i="9"/>
  <c r="L7"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7"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<sst xmlns="http://schemas.openxmlformats.org/spreadsheetml/2006/main" count="180288" uniqueCount="39127">
  <si>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</si>
  <si>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</si>
  <si>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</si>
  <si>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</si>
  <si>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</si>
  <si>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</si>
  <si>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</si>
  <si>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</si>
  <si>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</si>
  <si>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</si>
  <si>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</si>
  <si>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</si>
  <si>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</si>
  <si>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</si>
  <si>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</si>
  <si>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</si>
  <si>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</si>
  <si>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</si>
  <si>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</si>
  <si>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</si>
  <si>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</si>
  <si>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</si>
  <si>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</si>
  <si>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</si>
  <si>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</si>
  <si>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</si>
  <si>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</si>
  <si>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</si>
  <si>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</si>
  <si>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</si>
  <si>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</si>
  <si>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</si>
  <si>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</si>
  <si>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</si>
  <si>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</si>
  <si>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</si>
  <si>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</si>
  <si>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</si>
  <si>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</si>
  <si>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</si>
  <si>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</si>
  <si>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</si>
  <si>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</si>
  <si>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</si>
  <si>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</si>
  <si>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</si>
  <si>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</si>
  <si>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</si>
  <si>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</si>
  <si>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</si>
  <si>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</si>
  <si>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</si>
  <si>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</si>
  <si>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</si>
  <si>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</si>
  <si>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</si>
  <si>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</si>
  <si>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</si>
  <si>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</si>
  <si>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</si>
  <si>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</si>
  <si>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</si>
  <si>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</si>
  <si>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</si>
  <si>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</si>
  <si>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</si>
  <si>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</si>
  <si>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</si>
  <si>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</si>
  <si>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</si>
  <si>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</si>
  <si>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</si>
  <si>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</si>
  <si>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</si>
  <si>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</si>
  <si>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</si>
  <si>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</si>
  <si>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</si>
  <si>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</si>
  <si>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</si>
  <si>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</si>
  <si>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</si>
  <si>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</si>
  <si>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</si>
  <si>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</si>
  <si>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</si>
  <si>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</si>
  <si>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</si>
  <si>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</si>
  <si>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</si>
  <si>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</si>
  <si>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</si>
  <si>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</si>
  <si>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</si>
  <si>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</si>
  <si>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</si>
  <si>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</si>
  <si>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</si>
  <si>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</si>
  <si>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</si>
  <si>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</si>
  <si>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</si>
  <si>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</si>
  <si>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</si>
  <si>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</si>
  <si>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</si>
  <si>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</si>
  <si>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</si>
  <si>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</si>
  <si>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</si>
  <si>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</si>
  <si>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</si>
  <si>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</si>
  <si>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</si>
  <si>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</si>
  <si>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</si>
  <si>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</si>
  <si>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</si>
  <si>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</si>
  <si>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</si>
  <si>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</si>
  <si>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</si>
  <si>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</si>
  <si>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</si>
  <si>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</si>
  <si>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</si>
  <si>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</si>
  <si>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</si>
  <si>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</si>
  <si>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</si>
  <si>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</si>
  <si>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</si>
  <si>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</si>
  <si>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</si>
  <si>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</si>
  <si>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</si>
  <si>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</si>
  <si>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</si>
  <si>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</si>
  <si>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</si>
  <si>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</si>
  <si>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</si>
  <si>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</si>
  <si>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</si>
  <si>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</si>
  <si>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</si>
  <si>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</si>
  <si>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</si>
  <si>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</si>
  <si>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</si>
  <si>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</si>
  <si>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</si>
  <si>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</si>
  <si>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</si>
  <si>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</si>
  <si>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</si>
  <si>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</si>
  <si>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</si>
  <si>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</si>
  <si>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</si>
  <si>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</si>
  <si>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</si>
  <si>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</si>
  <si>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</si>
  <si>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</si>
  <si>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</si>
  <si>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</si>
  <si>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</si>
  <si>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</si>
  <si>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</si>
  <si>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</si>
  <si>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</si>
  <si>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</si>
  <si>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</si>
  <si>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</si>
  <si>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</si>
  <si>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</si>
  <si>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</si>
  <si>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</si>
  <si>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</si>
  <si>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</si>
  <si>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</si>
  <si>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</si>
  <si>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</si>
  <si>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</si>
  <si>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</si>
  <si>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</si>
  <si>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</si>
  <si>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</si>
  <si>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</si>
  <si>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</si>
  <si>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</si>
  <si>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</si>
  <si>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</si>
  <si>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</si>
  <si>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</si>
  <si>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</si>
  <si>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</si>
  <si>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</si>
  <si>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</si>
  <si>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</si>
  <si>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</si>
  <si>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</si>
  <si>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</si>
  <si>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</si>
  <si>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</si>
  <si>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</si>
  <si>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</si>
  <si>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</si>
  <si>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</si>
  <si>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</si>
  <si>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</si>
  <si>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</si>
  <si>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</si>
  <si>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</si>
  <si>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</si>
  <si>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</si>
  <si>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</si>
  <si>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</si>
  <si>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</si>
  <si>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</si>
  <si>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</si>
  <si>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</si>
  <si>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</si>
  <si>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</si>
  <si>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</si>
  <si>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</si>
  <si>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</si>
  <si>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</si>
  <si>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</si>
  <si>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</si>
  <si>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</si>
  <si>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</si>
  <si>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</si>
  <si>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</si>
  <si>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</si>
  <si>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</si>
  <si>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</si>
  <si>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</si>
  <si>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</si>
  <si>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</si>
  <si>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</si>
  <si>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</si>
  <si>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</si>
  <si>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</si>
  <si>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</si>
  <si>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</si>
  <si>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</si>
  <si>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</si>
  <si>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</si>
  <si>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</si>
  <si>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</si>
  <si>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</si>
  <si>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</si>
  <si>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</si>
  <si>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</si>
  <si>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</si>
  <si>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</si>
  <si>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</si>
  <si>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</si>
  <si>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</si>
  <si>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</si>
  <si>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</si>
  <si>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</si>
  <si>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</si>
  <si>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</si>
  <si>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</si>
  <si>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</si>
  <si>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</si>
  <si>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</si>
  <si>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</si>
  <si>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</si>
  <si>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</si>
  <si>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</si>
  <si>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</si>
  <si>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</si>
  <si>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</si>
  <si>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</si>
  <si>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</si>
  <si>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</si>
  <si>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</si>
  <si>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</si>
  <si>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</si>
  <si>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</si>
  <si>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</si>
  <si>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</si>
  <si>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</si>
  <si>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</si>
  <si>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</si>
  <si>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</si>
  <si>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</si>
  <si>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</si>
  <si>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</si>
  <si>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</si>
  <si>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</si>
  <si>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</si>
  <si>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</si>
  <si>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</si>
  <si>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</si>
  <si>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</si>
  <si>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</si>
  <si>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</si>
  <si>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</si>
  <si>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</si>
  <si>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</si>
  <si>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</si>
  <si>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</si>
  <si>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</si>
  <si>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</si>
  <si>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</si>
  <si>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</si>
  <si>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</si>
  <si>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</si>
  <si>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</si>
  <si>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</si>
  <si>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</si>
  <si>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</si>
  <si>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</si>
  <si>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</si>
  <si>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</si>
  <si>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</si>
  <si>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</si>
  <si>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</si>
  <si>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</si>
  <si>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</si>
  <si>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</si>
  <si>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</si>
  <si>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</si>
  <si>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</si>
  <si>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</si>
  <si>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</si>
  <si>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</si>
  <si>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</si>
  <si>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</si>
  <si>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</si>
  <si>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</si>
  <si>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</si>
  <si>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</si>
  <si>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</si>
  <si>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</si>
  <si>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</si>
  <si>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</si>
  <si>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</si>
  <si>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</si>
  <si>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</si>
  <si>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</si>
  <si>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</si>
  <si>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</si>
  <si>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</si>
  <si>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</si>
  <si>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</si>
  <si>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</si>
  <si>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</si>
  <si>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</si>
  <si>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</si>
  <si>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</si>
  <si>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</si>
  <si>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</si>
  <si>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</si>
  <si>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</si>
  <si>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</si>
  <si>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</si>
  <si>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</si>
  <si>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</si>
  <si>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</si>
  <si>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</si>
  <si>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</si>
  <si>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</si>
  <si>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</si>
  <si>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</si>
  <si>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</si>
  <si>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</si>
  <si>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</si>
  <si>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</si>
  <si>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</si>
  <si>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</si>
  <si>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</si>
  <si>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</si>
  <si>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</si>
  <si>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</si>
  <si>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</si>
  <si>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</si>
  <si>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</si>
  <si>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</si>
  <si>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</si>
  <si>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</si>
  <si>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</si>
  <si>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</si>
  <si>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</si>
  <si>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</si>
  <si>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</si>
  <si>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</si>
  <si>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</si>
  <si>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</si>
  <si>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</si>
  <si>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</si>
  <si>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</si>
  <si>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</si>
  <si>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</si>
  <si>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</si>
  <si>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</si>
  <si>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</si>
  <si>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</si>
  <si>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</si>
  <si>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</si>
  <si>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</si>
  <si>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</si>
  <si>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</si>
  <si>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</si>
  <si>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</si>
  <si>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</si>
  <si>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</si>
  <si>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</si>
  <si>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</si>
  <si>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</si>
  <si>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</si>
  <si>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</si>
  <si>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</si>
  <si>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</si>
  <si>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</si>
  <si>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</si>
  <si>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</si>
  <si>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</si>
  <si>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</si>
  <si>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</si>
  <si>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</si>
  <si>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</si>
  <si>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</si>
  <si>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</si>
  <si>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</si>
  <si>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</si>
  <si>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</si>
  <si>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</si>
  <si>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</si>
  <si>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</si>
  <si>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</si>
  <si>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</si>
  <si>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</si>
  <si>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</si>
  <si>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</si>
  <si>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</si>
  <si>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</si>
  <si>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</si>
  <si>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</si>
  <si>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</si>
  <si>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</si>
  <si>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</si>
  <si>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</si>
  <si>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</si>
  <si>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</si>
  <si>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</si>
  <si>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</si>
  <si>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</si>
  <si>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</si>
  <si>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</si>
  <si>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</si>
  <si>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</si>
  <si>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</si>
  <si>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</si>
  <si>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</si>
  <si>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</si>
  <si>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</si>
  <si>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</si>
  <si>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</si>
  <si>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</si>
  <si>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</si>
  <si>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</si>
  <si>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</si>
  <si>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</si>
  <si>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</si>
  <si>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</si>
  <si>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</si>
  <si>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</si>
  <si>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</si>
  <si>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</si>
  <si>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</si>
  <si>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</si>
  <si>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</si>
  <si>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</si>
  <si>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</si>
  <si>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</si>
  <si>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</si>
  <si>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</si>
  <si>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</si>
  <si>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</si>
  <si>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</si>
  <si>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</si>
  <si>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</si>
  <si>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</si>
  <si>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</si>
  <si>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</si>
  <si>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</si>
  <si>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</si>
  <si>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</si>
  <si>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</si>
  <si>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</si>
  <si>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</si>
  <si>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</si>
  <si>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</si>
  <si>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</si>
  <si>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</si>
  <si>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</si>
  <si>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</si>
  <si>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</si>
  <si>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</si>
  <si>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</si>
  <si>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</si>
  <si>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</si>
  <si>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</si>
  <si>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</si>
  <si>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</si>
  <si>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</si>
  <si>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</si>
  <si>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</si>
  <si>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</si>
  <si>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</si>
  <si>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</si>
  <si>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</si>
  <si>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</si>
  <si>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</si>
  <si>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</si>
  <si>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</si>
  <si>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</si>
  <si>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</si>
  <si>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</si>
  <si>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</si>
  <si>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</si>
  <si>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</si>
  <si>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</si>
  <si>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</si>
  <si>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</si>
  <si>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</si>
  <si>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</si>
  <si>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</si>
  <si>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</si>
  <si>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</si>
  <si>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</si>
  <si>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</si>
  <si>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</si>
  <si>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</si>
  <si>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</si>
  <si>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</si>
  <si>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</si>
  <si>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</si>
  <si>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</si>
  <si>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</si>
  <si>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</si>
  <si>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</si>
  <si>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</si>
  <si>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</si>
  <si>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</si>
  <si>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</si>
  <si>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</si>
  <si>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</si>
  <si>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</si>
  <si>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</si>
  <si>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</si>
  <si>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</si>
  <si>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</si>
  <si>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</si>
  <si>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</si>
  <si>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</si>
  <si>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</si>
  <si>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</si>
  <si>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</si>
  <si>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</si>
  <si>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</si>
  <si>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</si>
  <si>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</si>
  <si>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</si>
  <si>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</si>
  <si>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</si>
  <si>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</si>
  <si>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</si>
  <si>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</si>
  <si>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</si>
  <si>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</si>
  <si>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</si>
  <si>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</si>
  <si>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</si>
  <si>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</si>
  <si>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</si>
  <si>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</si>
  <si>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</si>
  <si>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</si>
  <si>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</si>
  <si>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</si>
  <si>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</si>
  <si>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</si>
  <si>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</si>
  <si>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</si>
  <si>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</si>
  <si>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</si>
  <si>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</si>
  <si>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</si>
  <si>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</si>
  <si>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</si>
  <si>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</si>
  <si>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</si>
  <si>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</si>
  <si>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</si>
  <si>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</si>
  <si>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</si>
  <si>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</si>
  <si>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</si>
  <si>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</si>
  <si>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</si>
  <si>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</si>
  <si>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</si>
  <si>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</si>
  <si>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</si>
  <si>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</si>
  <si>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</si>
  <si>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</si>
  <si>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</si>
  <si>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</si>
  <si>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</si>
  <si>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</si>
  <si>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</si>
  <si>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</si>
  <si>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</si>
  <si>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</si>
  <si>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</si>
  <si>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</si>
  <si>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</si>
  <si>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</si>
  <si>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</si>
  <si>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</si>
  <si>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</si>
  <si>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</si>
  <si>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</si>
  <si>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</si>
  <si>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</si>
  <si>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</si>
  <si>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</si>
  <si>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</si>
  <si>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</si>
  <si>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</si>
  <si>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</si>
  <si>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</si>
  <si>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</si>
  <si>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</si>
  <si>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</si>
  <si>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</si>
  <si>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</si>
  <si>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</si>
  <si>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</si>
  <si>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</si>
  <si>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</si>
  <si>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</si>
  <si>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</si>
  <si>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</si>
  <si>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</si>
  <si>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</si>
  <si>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</si>
  <si>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</si>
  <si>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</si>
  <si>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</si>
  <si>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</si>
  <si>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</si>
  <si>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</si>
  <si>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</si>
  <si>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</si>
  <si>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</si>
  <si>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</si>
  <si>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</si>
  <si>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</si>
  <si>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</si>
  <si>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</si>
  <si>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</si>
  <si>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</si>
  <si>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</si>
  <si>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</si>
  <si>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</si>
  <si>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</si>
  <si>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</si>
  <si>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</si>
  <si>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</si>
  <si>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</si>
  <si>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</si>
  <si>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</si>
  <si>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</si>
  <si>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</si>
  <si>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</si>
  <si>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</si>
  <si>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</si>
  <si>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</si>
  <si>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</si>
  <si>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</si>
  <si>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</si>
  <si>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</si>
  <si>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</si>
  <si>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</si>
  <si>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</si>
  <si>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</si>
  <si>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</si>
  <si>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</si>
  <si>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</si>
  <si>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</si>
  <si>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</si>
  <si>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</si>
  <si>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</si>
  <si>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</si>
  <si>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</si>
  <si>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</si>
  <si>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</si>
  <si>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</si>
  <si>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</si>
  <si>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</si>
  <si>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</si>
  <si>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</si>
  <si>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</si>
  <si>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</si>
  <si>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</si>
  <si>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</si>
  <si>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</si>
  <si>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</si>
  <si>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</si>
  <si>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</si>
  <si>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</si>
  <si>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</si>
  <si>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</si>
  <si>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</si>
  <si>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</si>
  <si>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</si>
  <si>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</si>
  <si>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</si>
  <si>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</si>
  <si>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</si>
  <si>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</si>
  <si>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</si>
  <si>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</si>
  <si>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</si>
  <si>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</si>
  <si>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</si>
  <si>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</si>
  <si>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</si>
  <si>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</si>
  <si>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</si>
  <si>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</si>
  <si>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</si>
  <si>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</si>
  <si>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</si>
  <si>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</si>
  <si>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</si>
  <si>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</si>
  <si>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</si>
  <si>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</si>
  <si>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</si>
  <si>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</si>
  <si>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</si>
  <si>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</si>
  <si>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</si>
  <si>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</si>
  <si>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</si>
  <si>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</si>
  <si>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</si>
  <si>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</si>
  <si>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</si>
  <si>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</si>
  <si>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</si>
  <si>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</si>
  <si>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</si>
  <si>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</si>
  <si>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</si>
  <si>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</si>
  <si>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</si>
  <si>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</si>
  <si>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</si>
  <si>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</si>
  <si>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</si>
  <si>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</si>
  <si>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</si>
  <si>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</si>
  <si>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</si>
  <si>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</si>
  <si>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</si>
  <si>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</si>
  <si>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</si>
  <si>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</si>
  <si>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</si>
  <si>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</si>
  <si>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</si>
  <si>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</si>
  <si>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</si>
  <si>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</si>
  <si>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</si>
  <si>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</si>
  <si>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</si>
  <si>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</si>
  <si>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</si>
  <si>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</si>
  <si>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</si>
  <si>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</si>
  <si>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</si>
  <si>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</si>
  <si>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</si>
  <si>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</si>
  <si>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</si>
  <si>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</si>
  <si>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</si>
  <si>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</si>
  <si>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</si>
  <si>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</si>
  <si>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</si>
  <si>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</si>
  <si>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</si>
  <si>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</si>
  <si>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</si>
  <si>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</si>
  <si>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</si>
  <si>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</si>
  <si>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</si>
  <si>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</si>
  <si>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</si>
  <si>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</si>
  <si>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</si>
  <si>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</si>
  <si>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</si>
  <si>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</si>
  <si>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</si>
  <si>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</si>
  <si>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</si>
  <si>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</si>
  <si>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</si>
  <si>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</si>
  <si>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</si>
  <si>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</si>
  <si>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</si>
  <si>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</si>
  <si>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</si>
  <si>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</si>
  <si>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</si>
  <si>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</si>
  <si>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</si>
  <si>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</si>
  <si>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</si>
  <si>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</si>
  <si>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</si>
  <si>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</si>
  <si>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</si>
  <si>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</si>
  <si>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</si>
  <si>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</si>
  <si>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</si>
  <si>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</si>
  <si>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</si>
  <si>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</si>
  <si>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</si>
  <si>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</si>
  <si>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</si>
  <si>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</si>
  <si>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</si>
  <si>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</si>
  <si>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</si>
  <si>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</si>
  <si>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</si>
  <si>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</si>
  <si>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</si>
  <si>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</si>
  <si>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</si>
  <si>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</si>
  <si>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</si>
  <si>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</si>
  <si>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</si>
  <si>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</si>
  <si>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</si>
  <si>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</si>
  <si>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</si>
  <si>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</si>
  <si>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</si>
  <si>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</si>
  <si>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</si>
  <si>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</si>
  <si>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</si>
  <si>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</si>
  <si>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</si>
  <si>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</si>
  <si>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</si>
  <si>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</si>
  <si>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</si>
  <si>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</si>
  <si>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</si>
  <si>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</si>
  <si>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</si>
  <si>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</si>
  <si>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</si>
  <si>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</si>
  <si>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</si>
  <si>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</si>
  <si>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</si>
  <si>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</si>
  <si>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</si>
  <si>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</si>
  <si>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</si>
  <si>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</si>
  <si>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</si>
  <si>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</si>
  <si>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</si>
  <si>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</si>
  <si>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</si>
  <si>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</si>
  <si>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</si>
  <si>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</si>
  <si>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</si>
  <si>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</si>
  <si>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</si>
  <si>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</si>
  <si>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</si>
  <si>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</si>
  <si>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</si>
  <si>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</si>
  <si>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</si>
  <si>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</si>
  <si>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</si>
  <si>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</si>
  <si>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</si>
  <si>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</si>
  <si>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</si>
  <si>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</si>
  <si>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</si>
  <si>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</si>
  <si>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</si>
  <si>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</si>
  <si>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</si>
  <si>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</si>
  <si>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</si>
  <si>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</si>
  <si>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</si>
  <si>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</si>
  <si>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</si>
  <si>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</si>
  <si>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</si>
  <si>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</si>
  <si>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</si>
  <si>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</si>
  <si>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</si>
  <si>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</si>
  <si>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</si>
  <si>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</si>
  <si>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</si>
  <si>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</si>
  <si>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</si>
  <si>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</si>
  <si>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</si>
  <si>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</si>
  <si>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</si>
  <si>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</si>
  <si>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</si>
  <si>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</si>
  <si>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</si>
  <si>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</si>
  <si>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</si>
  <si>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</si>
  <si>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</si>
  <si>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</si>
  <si>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</si>
  <si>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</si>
  <si>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</si>
  <si>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</si>
  <si>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</si>
  <si>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</si>
  <si>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</si>
  <si>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</si>
  <si>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</si>
  <si>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</si>
  <si>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</si>
  <si>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</si>
  <si>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</si>
  <si>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</si>
  <si>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</si>
  <si>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</si>
  <si>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</si>
  <si>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</si>
  <si>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</si>
  <si>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</si>
  <si>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</si>
  <si>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</si>
  <si>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</si>
  <si>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</si>
  <si>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</si>
  <si>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</si>
  <si>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</si>
  <si>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</si>
  <si>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</si>
  <si>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</si>
  <si>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</si>
  <si>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</si>
  <si>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</si>
  <si>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</si>
  <si>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</si>
  <si>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</si>
  <si>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</si>
  <si>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</si>
  <si>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</si>
  <si>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</si>
  <si>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</si>
  <si>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</si>
  <si>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</si>
  <si>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</si>
  <si>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</si>
  <si>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</si>
  <si>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</si>
  <si>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</si>
  <si>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</si>
  <si>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</si>
  <si>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</si>
  <si>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</si>
  <si>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</si>
  <si>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</si>
  <si>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</si>
  <si>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</si>
  <si>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</si>
  <si>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</si>
  <si>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</si>
  <si>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</si>
  <si>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</si>
  <si>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</si>
  <si>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</si>
  <si>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</si>
  <si>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</si>
  <si>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</si>
  <si>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</si>
  <si>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</si>
  <si>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</si>
  <si>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</si>
  <si>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</si>
  <si>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</si>
  <si>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</si>
  <si>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</si>
  <si>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</si>
  <si>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</si>
  <si>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</si>
  <si>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</si>
  <si>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</si>
  <si>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</si>
  <si>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</si>
  <si>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</si>
  <si>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</si>
  <si>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</si>
  <si>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</si>
  <si>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</si>
  <si>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</si>
  <si>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</si>
  <si>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</si>
  <si>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</si>
  <si>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</si>
  <si>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</si>
  <si>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</si>
  <si>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</si>
  <si>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</si>
  <si>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</si>
  <si>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</si>
  <si>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</si>
  <si>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</si>
  <si>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</si>
  <si>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</si>
  <si>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</si>
  <si>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</si>
  <si>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</si>
  <si>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</si>
  <si>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</si>
  <si>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</si>
  <si>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</si>
  <si>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</si>
  <si>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</si>
  <si>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</si>
  <si>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</si>
  <si>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</si>
  <si>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</si>
  <si>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</si>
  <si>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</si>
  <si>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</si>
  <si>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</si>
  <si>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</si>
  <si>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</si>
  <si>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</si>
  <si>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</si>
  <si>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</si>
  <si>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</si>
  <si>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</si>
  <si>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</si>
  <si>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</si>
  <si>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</si>
  <si>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</si>
  <si>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</si>
  <si>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</si>
  <si>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</si>
  <si>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</si>
  <si>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</si>
  <si>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</si>
  <si>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</si>
  <si>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</si>
  <si>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</si>
  <si>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</si>
  <si>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</si>
  <si>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</si>
  <si>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</si>
  <si>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</si>
  <si>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</si>
  <si>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</si>
  <si>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</si>
  <si>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</si>
  <si>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</si>
  <si>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</si>
  <si>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</si>
  <si>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</si>
  <si>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</si>
  <si>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</si>
  <si>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</si>
  <si>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</si>
  <si>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</si>
  <si>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</si>
  <si>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</si>
  <si>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</si>
  <si>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</si>
  <si>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</si>
  <si>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</si>
  <si>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</si>
  <si>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</si>
  <si>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</si>
  <si>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</si>
  <si>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</si>
  <si>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</si>
  <si>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</si>
  <si>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</si>
  <si>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</si>
  <si>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</si>
  <si>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</si>
  <si>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</si>
  <si>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</si>
  <si>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</si>
  <si>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</si>
  <si>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</si>
  <si>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</si>
  <si>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</si>
  <si>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</si>
  <si>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</si>
  <si>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</si>
  <si>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</si>
  <si>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</si>
  <si>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</si>
  <si>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</si>
  <si>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</si>
  <si>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</si>
  <si>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</si>
  <si>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</si>
  <si>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</si>
  <si>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</si>
  <si>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</si>
  <si>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</si>
  <si>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</si>
  <si>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</si>
  <si>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</si>
  <si>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</si>
  <si>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</si>
  <si>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</si>
  <si>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</si>
  <si>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</si>
  <si>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</si>
  <si>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</si>
  <si>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</si>
  <si>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</si>
  <si>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</si>
  <si>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</si>
  <si>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</si>
  <si>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</si>
  <si>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</si>
  <si>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</si>
  <si>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</si>
  <si>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</si>
  <si>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</si>
  <si>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</si>
  <si>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</si>
  <si>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</si>
  <si>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</si>
  <si>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</si>
  <si>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</si>
  <si>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</si>
  <si>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</si>
  <si>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</si>
  <si>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</si>
  <si>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</si>
  <si>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</si>
  <si>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</si>
  <si>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</si>
  <si>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</si>
  <si>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</si>
  <si>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</si>
  <si>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</si>
  <si>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</si>
  <si>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</si>
  <si>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</si>
  <si>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</si>
  <si>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</si>
  <si>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</si>
  <si>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</si>
  <si>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</si>
  <si>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</si>
  <si>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</si>
  <si>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</si>
  <si>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</si>
  <si>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</si>
  <si>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</si>
  <si>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</si>
  <si>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</si>
  <si>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</si>
  <si>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</si>
  <si>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</si>
  <si>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</si>
  <si>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</si>
  <si>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</si>
  <si>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</si>
  <si>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</si>
  <si>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</si>
  <si>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</si>
  <si>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</si>
  <si>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</si>
  <si>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</si>
  <si>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</si>
  <si>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</si>
  <si>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</si>
  <si>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</si>
  <si>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</si>
  <si>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</si>
  <si>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</si>
  <si>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</si>
  <si>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</si>
  <si>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</si>
  <si>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</si>
  <si>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</si>
  <si>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</si>
  <si>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</si>
  <si>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</si>
  <si>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</si>
  <si>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</si>
  <si>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</si>
  <si>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</si>
  <si>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</si>
  <si>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</si>
  <si>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</si>
  <si>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</si>
  <si>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</si>
  <si>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</si>
  <si>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</si>
  <si>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</si>
  <si>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</si>
  <si>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</si>
  <si>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</si>
  <si>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</si>
  <si>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</si>
  <si>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</si>
  <si>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</si>
  <si>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</si>
  <si>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</si>
  <si>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</si>
  <si>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</si>
  <si>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</si>
  <si>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</si>
  <si>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</si>
  <si>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</si>
  <si>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</si>
  <si>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</si>
  <si>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</si>
  <si>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</si>
  <si>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</si>
  <si>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</si>
  <si>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</si>
  <si>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</si>
  <si>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</si>
  <si>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</si>
  <si>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</si>
  <si>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</si>
  <si>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</si>
  <si>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</si>
  <si>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</si>
  <si>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</si>
  <si>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</si>
  <si>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</si>
  <si>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</si>
  <si>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</si>
  <si>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</si>
  <si>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</si>
  <si>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</si>
  <si>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</si>
  <si>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</si>
  <si>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</si>
  <si>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</si>
  <si>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</si>
  <si>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</si>
  <si>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</si>
  <si>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</si>
  <si>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</si>
  <si>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</si>
  <si>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</si>
  <si>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</si>
  <si>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</si>
  <si>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</si>
  <si>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</si>
  <si>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</si>
  <si>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</si>
  <si>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</si>
  <si>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</si>
  <si>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</si>
  <si>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</si>
  <si>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</si>
  <si>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</si>
  <si>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</si>
  <si>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</si>
  <si>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</si>
  <si>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</si>
  <si>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</si>
  <si>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</si>
  <si>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</si>
  <si>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</si>
  <si>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</si>
  <si>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</si>
  <si>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</si>
  <si>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</si>
  <si>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</si>
  <si>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</si>
  <si>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</si>
  <si>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</si>
  <si>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</si>
  <si>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</si>
  <si>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</si>
  <si>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</si>
  <si>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</si>
  <si>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</si>
  <si>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</si>
  <si>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</si>
  <si>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</si>
  <si>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</si>
  <si>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</si>
  <si>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</si>
  <si>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</si>
  <si>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</si>
  <si>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</si>
  <si>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</si>
  <si>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</si>
  <si>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</si>
  <si>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</si>
  <si>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</si>
  <si>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</si>
  <si>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</si>
  <si>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</si>
  <si>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</si>
  <si>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</si>
  <si>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</si>
  <si>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</si>
  <si>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</si>
  <si>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</si>
  <si>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</si>
  <si>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</si>
  <si>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</si>
  <si>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</si>
  <si>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</si>
  <si>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</si>
  <si>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</si>
  <si>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</si>
  <si>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</si>
  <si>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</si>
  <si>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</si>
  <si>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</si>
  <si>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</si>
  <si>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</si>
  <si>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</si>
  <si>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</si>
  <si>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</si>
  <si>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</si>
  <si>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</si>
  <si>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</si>
  <si>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</si>
  <si>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</si>
  <si>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</si>
  <si>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</si>
  <si>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</si>
  <si>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</si>
  <si>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</si>
  <si>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</si>
  <si>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</si>
  <si>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</si>
  <si>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</si>
  <si>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</si>
  <si>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</si>
  <si>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</si>
  <si>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</si>
  <si>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</si>
  <si>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</si>
  <si>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</si>
  <si>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</si>
  <si>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</si>
  <si>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</si>
  <si>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</si>
  <si>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</si>
  <si>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</si>
  <si>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</si>
  <si>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</si>
  <si>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</si>
  <si>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</si>
  <si>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</si>
  <si>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</si>
  <si>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</si>
  <si>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</si>
  <si>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</si>
  <si>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</si>
  <si>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</si>
  <si>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</si>
  <si>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</si>
  <si>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</si>
  <si>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</si>
  <si>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</si>
  <si>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</si>
  <si>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</si>
  <si>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</si>
  <si>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</si>
  <si>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</si>
  <si>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</si>
  <si>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</si>
  <si>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</si>
  <si>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</si>
  <si>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</si>
  <si>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</si>
  <si>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</si>
  <si>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</si>
  <si>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</si>
  <si>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</si>
  <si>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</si>
  <si>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</si>
  <si>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</si>
  <si>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</si>
  <si>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</si>
  <si>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</si>
  <si>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</si>
  <si>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</si>
  <si>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</si>
  <si>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</si>
  <si>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</si>
  <si>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</si>
  <si>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</si>
  <si>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</si>
  <si>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</si>
  <si>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</si>
  <si>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</si>
  <si>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</si>
  <si>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</si>
  <si>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</si>
  <si>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</si>
  <si>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</si>
  <si>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</si>
  <si>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</si>
  <si>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</si>
  <si>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</si>
  <si>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</si>
  <si>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</si>
  <si>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</si>
  <si>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</si>
  <si>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</si>
  <si>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</si>
  <si>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</si>
  <si>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</si>
  <si>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</si>
  <si>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</si>
  <si>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</si>
  <si>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</si>
  <si>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</si>
  <si>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</si>
  <si>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</si>
  <si>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</si>
  <si>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</si>
  <si>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</si>
  <si>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</si>
  <si>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</si>
  <si>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</si>
  <si>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</si>
  <si>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</si>
  <si>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</si>
  <si>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</si>
  <si>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</si>
  <si>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</si>
  <si>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</si>
  <si>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</si>
  <si>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</si>
  <si>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</si>
  <si>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</si>
  <si>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</si>
  <si>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</si>
  <si>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</si>
  <si>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</si>
  <si>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</si>
  <si>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</si>
  <si>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</si>
  <si>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</si>
  <si>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</si>
  <si>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</si>
  <si>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</si>
  <si>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</si>
  <si>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</si>
  <si>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</si>
  <si>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</si>
  <si>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</si>
  <si>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</si>
  <si>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</si>
  <si>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</si>
  <si>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</si>
  <si>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</si>
  <si>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</si>
  <si>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</si>
  <si>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</si>
  <si>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</si>
  <si>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</si>
  <si>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</si>
  <si>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</si>
  <si>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</si>
  <si>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</si>
  <si>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</si>
  <si>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</si>
  <si>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</si>
  <si>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</si>
  <si>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</si>
  <si>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</si>
  <si>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</si>
  <si>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</si>
  <si>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</si>
  <si>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</si>
  <si>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</si>
  <si>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</si>
  <si>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</si>
  <si>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</si>
  <si>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</si>
  <si>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</si>
  <si>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</si>
  <si>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</si>
  <si>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</si>
  <si>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</si>
  <si>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</si>
  <si>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</si>
  <si>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</si>
  <si>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</si>
  <si>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</si>
  <si>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</si>
  <si>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</si>
  <si>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</si>
  <si>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</si>
  <si>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</si>
  <si>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</si>
  <si>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</si>
  <si>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</si>
  <si>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</si>
  <si>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</si>
  <si>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</si>
  <si>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</si>
  <si>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</si>
  <si>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</si>
  <si>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</si>
  <si>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</si>
  <si>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</si>
  <si>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</si>
  <si>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</si>
  <si>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</si>
  <si>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</si>
  <si>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</si>
  <si>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</si>
  <si>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</si>
  <si>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</si>
  <si>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</si>
  <si>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</si>
  <si>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</si>
  <si>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</si>
  <si>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</si>
  <si>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</si>
  <si>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</si>
  <si>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</si>
  <si>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</si>
  <si>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</si>
  <si>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</si>
  <si>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</si>
  <si>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</si>
  <si>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</si>
  <si>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</si>
  <si>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</si>
  <si>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</si>
  <si>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</si>
  <si>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</si>
  <si>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</si>
  <si>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</si>
  <si>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</si>
  <si>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</si>
  <si>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</si>
  <si>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</si>
  <si>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</si>
  <si>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</si>
  <si>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</si>
  <si>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</si>
  <si>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</si>
  <si>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</si>
  <si>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</si>
  <si>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</si>
  <si>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</si>
  <si>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</si>
  <si>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</si>
  <si>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</si>
  <si>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</si>
  <si>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</si>
  <si>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</si>
  <si>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</si>
  <si>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</si>
  <si>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</si>
  <si>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</si>
  <si>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</si>
  <si>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</si>
  <si>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</si>
  <si>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</si>
  <si>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</si>
  <si>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</si>
  <si>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</si>
  <si>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</si>
  <si>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</si>
  <si>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</si>
  <si>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</si>
  <si>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</si>
  <si>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</si>
  <si>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</si>
  <si>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</si>
  <si>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</si>
  <si>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</si>
  <si>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</si>
  <si>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</si>
  <si>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</si>
  <si>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</si>
  <si>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</si>
  <si>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</si>
  <si>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</si>
  <si>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</si>
  <si>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</si>
  <si>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</si>
  <si>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</si>
  <si>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</si>
  <si>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</si>
  <si>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</si>
  <si>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</si>
  <si>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</si>
  <si>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</si>
  <si>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</si>
  <si>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</si>
  <si>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</si>
  <si>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</si>
  <si>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</si>
  <si>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</si>
  <si>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</si>
  <si>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</si>
  <si>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</si>
  <si>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</si>
  <si>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</si>
  <si>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</si>
  <si>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</si>
  <si>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</si>
  <si>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</si>
  <si>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</si>
  <si>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</si>
  <si>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</si>
  <si>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</si>
  <si>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</si>
  <si>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</si>
  <si>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</si>
  <si>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</si>
  <si>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</si>
  <si>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</si>
  <si>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</si>
  <si>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</si>
  <si>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</si>
  <si>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</si>
  <si>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</si>
  <si>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</si>
  <si>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</si>
  <si>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</si>
  <si>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</si>
  <si>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</si>
  <si>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</si>
  <si>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</si>
  <si>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</si>
  <si>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</si>
  <si>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</si>
  <si>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</si>
  <si>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</si>
  <si>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</si>
  <si>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</si>
  <si>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</si>
  <si>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</si>
  <si>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</si>
  <si>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</si>
  <si>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</si>
  <si>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</si>
  <si>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</si>
  <si>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</si>
  <si>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</si>
  <si>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</si>
  <si>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</si>
  <si>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</si>
  <si>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</si>
  <si>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</si>
  <si>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</si>
  <si>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</si>
  <si>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</si>
  <si>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</si>
  <si>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</si>
  <si>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</si>
  <si>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</si>
  <si>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</si>
  <si>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</si>
  <si>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</si>
  <si>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</si>
  <si>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</si>
  <si>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</si>
  <si>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</si>
  <si>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</si>
  <si>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</si>
  <si>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</si>
  <si>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</si>
  <si>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</si>
  <si>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</si>
  <si>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</si>
  <si>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</si>
  <si>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</si>
  <si>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</si>
  <si>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</si>
  <si>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</si>
  <si>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</si>
  <si>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</si>
  <si>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</si>
  <si>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</si>
  <si>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</si>
  <si>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</si>
  <si>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</si>
  <si>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</si>
  <si>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</si>
  <si>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</si>
  <si>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</si>
  <si>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</si>
  <si>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</si>
  <si>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</si>
  <si>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</si>
  <si>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</si>
  <si>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</si>
  <si>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</si>
  <si>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</si>
  <si>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</si>
  <si>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</si>
  <si>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</si>
  <si>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</si>
  <si>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</si>
  <si>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</si>
  <si>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</si>
  <si>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</si>
  <si>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</si>
  <si>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</si>
  <si>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</si>
  <si>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</si>
  <si>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</si>
  <si>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</si>
  <si>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</si>
  <si>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</si>
  <si>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</si>
  <si>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</si>
  <si>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</si>
  <si>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</si>
  <si>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</si>
  <si>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</si>
  <si>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</si>
  <si>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</si>
  <si>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</si>
  <si>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</si>
  <si>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</si>
  <si>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</si>
  <si>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</si>
  <si>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</si>
  <si>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</si>
  <si>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</si>
  <si>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</si>
  <si>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</si>
  <si>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</si>
  <si>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</si>
  <si>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</si>
  <si>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</si>
  <si>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</si>
  <si>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</si>
  <si>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</si>
  <si>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</si>
  <si>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</si>
  <si>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</si>
  <si>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</si>
  <si>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</si>
  <si>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</si>
  <si>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</si>
  <si>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</si>
  <si>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</si>
  <si>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</si>
  <si>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</si>
  <si>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</si>
  <si>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</si>
  <si>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</si>
  <si>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</si>
  <si>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</si>
  <si>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</si>
  <si>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</si>
  <si>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</si>
  <si>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</si>
  <si>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</si>
  <si>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</si>
  <si>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</si>
  <si>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</si>
  <si>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</si>
  <si>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</si>
  <si>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</si>
  <si>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</si>
  <si>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</si>
  <si>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</si>
  <si>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</si>
  <si>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</si>
  <si>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</si>
  <si>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</si>
  <si>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</si>
  <si>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</si>
  <si>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</si>
  <si>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</si>
  <si>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</si>
  <si>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</si>
  <si>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</si>
  <si>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</si>
  <si>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</si>
  <si>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</si>
  <si>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</si>
  <si>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</si>
  <si>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</si>
  <si>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</si>
  <si>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</si>
  <si>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</si>
  <si>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</si>
  <si>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</si>
  <si>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</si>
  <si>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</si>
  <si>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</si>
  <si>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</si>
  <si>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</si>
  <si>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</si>
  <si>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</si>
  <si>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</si>
  <si>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</si>
  <si>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</si>
  <si>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</si>
  <si>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</si>
  <si>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</si>
  <si>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</si>
  <si>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</si>
  <si>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</si>
  <si>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</si>
  <si>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</si>
  <si>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</si>
  <si>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</si>
  <si>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</si>
  <si>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</si>
  <si>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</si>
  <si>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</si>
  <si>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</si>
  <si>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</si>
  <si>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</si>
  <si>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</si>
  <si>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</si>
  <si>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</si>
  <si>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</si>
  <si>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</si>
  <si>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</si>
  <si>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</si>
  <si>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</si>
  <si>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</si>
  <si>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</si>
  <si>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</si>
  <si>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</si>
  <si>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</si>
  <si>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</si>
  <si>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</si>
  <si>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</si>
  <si>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</si>
  <si>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</si>
  <si>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</si>
  <si>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</si>
  <si>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</si>
  <si>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</si>
  <si>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</si>
  <si>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</si>
  <si>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</si>
  <si>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</si>
  <si>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</si>
  <si>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</si>
  <si>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</si>
  <si>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</si>
  <si>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</si>
  <si>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</si>
  <si>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</si>
  <si>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</si>
  <si>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</si>
  <si>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</si>
  <si>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</si>
  <si>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</si>
  <si>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</si>
  <si>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</si>
  <si>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</si>
  <si>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</si>
  <si>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</si>
  <si>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</si>
  <si>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</si>
  <si>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</si>
  <si>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</si>
  <si>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</si>
  <si>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</si>
  <si>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</si>
  <si>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</si>
  <si>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</si>
  <si>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</si>
  <si>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</si>
  <si>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</si>
  <si>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</si>
  <si>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</si>
  <si>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</si>
  <si>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</si>
  <si>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</si>
  <si>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</si>
  <si>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</si>
  <si>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</si>
  <si>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</si>
  <si>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</si>
  <si>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</si>
  <si>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</si>
  <si>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</si>
  <si>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</si>
  <si>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</si>
  <si>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</si>
  <si>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</si>
  <si>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</si>
  <si>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</si>
  <si>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</si>
  <si>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</si>
  <si>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</si>
  <si>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</si>
  <si>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</si>
  <si>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</si>
  <si>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</si>
  <si>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</si>
  <si>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</si>
  <si>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</si>
  <si>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</si>
  <si>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</si>
  <si>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</si>
  <si>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</si>
  <si>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</si>
  <si>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</si>
  <si>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</si>
  <si>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</si>
  <si>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</si>
  <si>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</si>
  <si>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</si>
  <si>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</si>
  <si>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</si>
  <si>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</si>
  <si>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</si>
  <si>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</si>
  <si>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</si>
  <si>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</si>
  <si>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</si>
  <si>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</si>
  <si>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</si>
  <si>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</si>
  <si>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</si>
  <si>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</si>
  <si>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</si>
  <si>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</si>
  <si>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</si>
  <si>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</si>
  <si>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</si>
  <si>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</si>
  <si>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</si>
  <si>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</si>
  <si>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</si>
  <si>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</si>
  <si>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</si>
  <si>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</si>
  <si>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</si>
  <si>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</si>
  <si>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</si>
  <si>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</si>
  <si>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</si>
  <si>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</si>
  <si>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</si>
  <si>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</si>
  <si>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</si>
  <si>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</si>
  <si>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</si>
  <si>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</si>
  <si>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</si>
  <si>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</si>
  <si>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</si>
  <si>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</si>
  <si>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</si>
  <si>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</si>
  <si>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</si>
  <si>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</si>
  <si>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</si>
  <si>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</si>
  <si>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</si>
  <si>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</si>
  <si>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</si>
  <si>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</si>
  <si>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</si>
  <si>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</si>
  <si>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</si>
  <si>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</si>
  <si>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</si>
  <si>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</si>
  <si>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</si>
  <si>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</si>
  <si>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</si>
  <si>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</si>
  <si>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</si>
  <si>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</si>
  <si>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</si>
  <si>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</si>
  <si>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</si>
  <si>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</si>
  <si>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</si>
  <si>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</si>
  <si>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</si>
  <si>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</si>
  <si>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</si>
  <si>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</si>
  <si>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</si>
  <si>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</si>
  <si>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</si>
  <si>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</si>
  <si>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</si>
  <si>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</si>
  <si>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</si>
  <si>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</si>
  <si>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</si>
  <si>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</si>
  <si>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</si>
  <si>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</si>
  <si>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</si>
  <si>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</si>
  <si>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</si>
  <si>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</si>
  <si>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</si>
  <si>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</si>
  <si>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</si>
  <si>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</si>
  <si>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</si>
  <si>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</si>
  <si>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</si>
  <si>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</si>
  <si>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</si>
  <si>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</si>
  <si>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</si>
  <si>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</si>
  <si>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</si>
  <si>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</si>
  <si>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</si>
  <si>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</si>
  <si>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</si>
  <si>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</si>
  <si>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</si>
  <si>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</si>
  <si>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</si>
  <si>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</si>
  <si>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</si>
  <si>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</si>
  <si>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</si>
  <si>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</si>
  <si>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</si>
  <si>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</si>
  <si>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</si>
  <si>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</si>
  <si>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</si>
  <si>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</si>
  <si>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</si>
  <si>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</si>
  <si>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</si>
  <si>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</si>
  <si>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</si>
  <si>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</si>
  <si>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</si>
  <si>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</si>
  <si>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</si>
  <si>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</si>
  <si>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</si>
  <si>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</si>
  <si>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</si>
  <si>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</si>
  <si>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</si>
  <si>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</si>
  <si>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</si>
  <si>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</si>
  <si>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</si>
  <si>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</si>
  <si>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</si>
  <si>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</si>
  <si>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</si>
  <si>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</si>
  <si>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</si>
  <si>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</si>
  <si>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</si>
  <si>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</si>
  <si>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</si>
  <si>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</si>
  <si>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</si>
  <si>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</si>
  <si>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</si>
  <si>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</si>
  <si>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</si>
  <si>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</si>
  <si>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</si>
  <si>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</si>
  <si>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</si>
  <si>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</si>
  <si>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</si>
  <si>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</si>
  <si>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</si>
  <si>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</si>
  <si>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</si>
  <si>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</si>
  <si>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</si>
  <si>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</si>
  <si>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</si>
  <si>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</si>
  <si>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</si>
  <si>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</si>
  <si>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</si>
  <si>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</si>
  <si>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</si>
  <si>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</si>
  <si>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</si>
  <si>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</si>
  <si>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</si>
  <si>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</si>
  <si>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</si>
  <si>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</si>
  <si>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</si>
  <si>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</si>
  <si>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</si>
  <si>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</si>
  <si>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</si>
  <si>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</si>
  <si>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</si>
  <si>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</si>
  <si>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</si>
  <si>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</si>
  <si>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</si>
  <si>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</si>
  <si>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</si>
  <si>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</si>
  <si>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</si>
  <si>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</si>
  <si>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</si>
  <si>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</si>
  <si>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</si>
  <si>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</si>
  <si>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</si>
  <si>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</si>
  <si>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</si>
  <si>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</si>
  <si>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</si>
  <si>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</si>
  <si>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</si>
  <si>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</si>
  <si>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</si>
  <si>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</si>
  <si>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</si>
  <si>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</si>
  <si>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</si>
  <si>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</si>
  <si>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</si>
  <si>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</si>
  <si>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</si>
  <si>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</si>
  <si>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</si>
  <si>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</si>
  <si>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</si>
  <si>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</si>
  <si>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</si>
  <si>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</si>
  <si>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</si>
  <si>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</si>
  <si>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</si>
  <si>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</si>
  <si>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</si>
  <si>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</si>
  <si>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</si>
  <si>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</si>
  <si>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</si>
  <si>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</si>
  <si>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</si>
  <si>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</si>
  <si>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</si>
  <si>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</si>
  <si>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</si>
  <si>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</si>
  <si>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</si>
  <si>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</si>
  <si>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</si>
  <si>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</si>
  <si>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</si>
  <si>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</si>
  <si>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</si>
  <si>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</si>
  <si>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</si>
  <si>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</si>
  <si>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</si>
  <si>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</si>
  <si>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</si>
  <si>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</si>
  <si>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</si>
  <si>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</si>
  <si>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</si>
  <si>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</si>
  <si>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</si>
  <si>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</si>
  <si>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</si>
  <si>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</si>
  <si>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</si>
  <si>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</si>
  <si>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</si>
  <si>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</si>
  <si>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</si>
  <si>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</si>
  <si>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</si>
  <si>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</si>
  <si>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</si>
  <si>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</si>
  <si>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</si>
  <si>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</si>
  <si>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</si>
  <si>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</si>
  <si>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</si>
  <si>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</si>
  <si>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</si>
  <si>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</si>
  <si>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</si>
  <si>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</si>
  <si>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</si>
  <si>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</si>
  <si>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</si>
  <si>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</si>
  <si>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</si>
  <si>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</si>
  <si>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</si>
  <si>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</si>
  <si>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</si>
  <si>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</si>
  <si>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</si>
  <si>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</si>
  <si>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</si>
  <si>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</si>
  <si>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</si>
  <si>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</si>
  <si>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</si>
  <si>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</si>
  <si>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</si>
  <si>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</si>
  <si>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</si>
  <si>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</si>
  <si>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</si>
  <si>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</si>
  <si>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</si>
  <si>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</si>
  <si>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</si>
  <si>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</si>
  <si>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</si>
  <si>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</si>
  <si>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</si>
  <si>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</si>
  <si>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</si>
  <si>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</si>
  <si>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</si>
  <si>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</si>
  <si>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</si>
  <si>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</si>
  <si>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</si>
  <si>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</si>
  <si>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</si>
  <si>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</si>
  <si>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</si>
  <si>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</si>
  <si>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</si>
  <si>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</si>
  <si>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</si>
  <si>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</si>
  <si>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</si>
  <si>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</si>
  <si>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</si>
  <si>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</si>
  <si>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</si>
  <si>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</si>
  <si>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</si>
  <si>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</si>
  <si>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</si>
  <si>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</si>
  <si>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</si>
  <si>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</si>
  <si>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</si>
  <si>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</si>
  <si>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</si>
  <si>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</si>
  <si>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</si>
  <si>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</si>
  <si>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</si>
  <si>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</si>
  <si>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</si>
  <si>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</si>
  <si>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</si>
  <si>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</si>
  <si>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</si>
  <si>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</si>
  <si>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</si>
  <si>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</si>
  <si>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</si>
  <si>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</si>
  <si>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</si>
  <si>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</si>
  <si>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</si>
  <si>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</si>
  <si>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</si>
  <si>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</si>
  <si>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</si>
  <si>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</si>
  <si>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</si>
  <si>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</si>
  <si>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</si>
  <si>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</si>
  <si>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</si>
  <si>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</si>
  <si>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</si>
  <si>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</si>
  <si>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</si>
  <si>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</si>
  <si>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</si>
  <si>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</si>
  <si>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</si>
  <si>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</si>
  <si>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</si>
  <si>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</si>
  <si>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</si>
  <si>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</si>
  <si>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</si>
  <si>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</si>
  <si>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</si>
  <si>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</si>
  <si>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</si>
  <si>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</si>
  <si>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</si>
  <si>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</si>
  <si>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</si>
  <si>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</si>
  <si>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</si>
  <si>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</si>
  <si>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</si>
  <si>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</si>
  <si>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</si>
  <si>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</si>
  <si>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</si>
  <si>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</si>
  <si>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</si>
  <si>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</si>
  <si>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</si>
  <si>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</si>
  <si>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</si>
  <si>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</si>
  <si>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</si>
  <si>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</si>
  <si>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</si>
  <si>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</si>
  <si>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</si>
  <si>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</si>
  <si>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</si>
  <si>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</si>
  <si>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</si>
  <si>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</si>
  <si>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</si>
  <si>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</si>
  <si>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</si>
  <si>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</si>
  <si>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</si>
  <si>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</si>
  <si>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</si>
  <si>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</si>
  <si>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</si>
  <si>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</si>
  <si>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</si>
  <si>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</si>
  <si>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</si>
  <si>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</si>
  <si>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</si>
  <si>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</si>
  <si>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</si>
  <si>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</si>
  <si>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</si>
  <si>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</si>
  <si>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</si>
  <si>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</si>
  <si>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</si>
  <si>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</si>
  <si>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</si>
  <si>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</si>
  <si>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</si>
  <si>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</si>
  <si>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</si>
  <si>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</si>
  <si>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</si>
  <si>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</si>
  <si>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</si>
  <si>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</si>
  <si>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</si>
  <si>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</si>
  <si>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</si>
  <si>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</si>
  <si>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</si>
  <si>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</si>
  <si>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</si>
  <si>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</si>
  <si>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</si>
  <si>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</si>
  <si>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</si>
  <si>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</si>
  <si>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</si>
  <si>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</si>
  <si>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</si>
  <si>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</si>
  <si>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</si>
  <si>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</si>
  <si>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</si>
  <si>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</si>
  <si>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</si>
  <si>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</si>
  <si>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</si>
  <si>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</si>
  <si>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</si>
  <si>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</si>
  <si>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</si>
  <si>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</si>
  <si>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</si>
  <si>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</si>
  <si>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</si>
  <si>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</si>
  <si>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</si>
  <si>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</si>
  <si>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</si>
  <si>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</si>
  <si>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</si>
  <si>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</si>
  <si>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</si>
  <si>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</si>
  <si>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</si>
  <si>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</si>
  <si>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</si>
  <si>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</si>
  <si>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</si>
  <si>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</si>
  <si>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</si>
  <si>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</si>
  <si>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</si>
  <si>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</si>
  <si>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</si>
  <si>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</si>
  <si>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</si>
  <si>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</si>
  <si>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</si>
  <si>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</si>
  <si>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</si>
  <si>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</si>
  <si>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</si>
  <si>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</si>
  <si>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</si>
  <si>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</si>
  <si>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</si>
  <si>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</si>
  <si>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</si>
  <si>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</si>
  <si>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</si>
  <si>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</si>
  <si>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</si>
  <si>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</si>
  <si>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</si>
  <si>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</si>
  <si>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</si>
  <si>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</si>
  <si>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</si>
  <si>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</si>
  <si>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</si>
  <si>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</si>
  <si>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</si>
  <si>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</si>
  <si>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</si>
  <si>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</si>
  <si>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</si>
  <si>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</si>
  <si>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</si>
  <si>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</si>
  <si>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</si>
  <si>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</si>
  <si>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</si>
  <si>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</si>
  <si>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</si>
  <si>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</si>
  <si>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</si>
  <si>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</si>
  <si>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</si>
  <si>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</si>
  <si>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</si>
  <si>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</si>
  <si>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</si>
  <si>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</si>
  <si>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</si>
  <si>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</si>
  <si>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</si>
  <si>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</si>
  <si>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</si>
  <si>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</si>
  <si>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</si>
  <si>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</si>
  <si>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</si>
  <si>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</si>
  <si>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</si>
  <si>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</si>
  <si>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</si>
  <si>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</si>
  <si>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</si>
  <si>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</si>
  <si>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</si>
  <si>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</si>
  <si>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</si>
  <si>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</si>
  <si>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</si>
  <si>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</si>
  <si>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</si>
  <si>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</si>
  <si>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</si>
  <si>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</si>
  <si>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</si>
  <si>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</si>
  <si>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</si>
  <si>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</si>
  <si>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</si>
  <si>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</si>
  <si>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</si>
  <si>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</si>
  <si>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</si>
  <si>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</si>
  <si>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</si>
  <si>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</si>
  <si>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</si>
  <si>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</si>
  <si>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</si>
  <si>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</si>
  <si>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</si>
  <si>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</si>
  <si>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</si>
  <si>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</si>
  <si>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</si>
  <si>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</si>
  <si>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</si>
  <si>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</si>
  <si>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</si>
  <si>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</si>
  <si>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</si>
  <si>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</si>
  <si>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</si>
  <si>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</si>
  <si>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</si>
  <si>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</si>
  <si>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</si>
  <si>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</si>
  <si>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</si>
  <si>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</si>
  <si>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</si>
  <si>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</si>
  <si>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</si>
  <si>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</si>
  <si>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</si>
  <si>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</si>
  <si>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</si>
  <si>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</si>
  <si>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</si>
  <si>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</si>
  <si>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</si>
  <si>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</si>
  <si>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</si>
  <si>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</si>
  <si>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</si>
  <si>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</si>
  <si>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</si>
  <si>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</si>
  <si>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</si>
  <si>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</si>
  <si>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</si>
  <si>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</si>
  <si>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</si>
  <si>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</si>
  <si>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</si>
  <si>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</si>
  <si>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</si>
  <si>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</si>
  <si>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</si>
  <si>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</si>
  <si>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</si>
  <si>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</si>
  <si>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</si>
  <si>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</si>
  <si>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</si>
  <si>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</si>
  <si>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</si>
  <si>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</si>
  <si>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</si>
  <si>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</si>
  <si>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</si>
  <si>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</si>
  <si>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</si>
  <si>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</si>
  <si>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</si>
  <si>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</si>
  <si>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</si>
  <si>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</si>
  <si>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</si>
  <si>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</si>
  <si>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</si>
  <si>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</si>
  <si>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</si>
  <si>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</si>
  <si>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</si>
  <si>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</si>
  <si>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</si>
  <si>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</si>
  <si>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</si>
  <si>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</si>
  <si>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</si>
  <si>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</si>
  <si>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</si>
  <si>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</si>
  <si>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</si>
  <si>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</si>
  <si>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</si>
  <si>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</si>
  <si>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</si>
  <si>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</si>
  <si>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</si>
  <si>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</si>
  <si>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</si>
  <si>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</si>
  <si>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</si>
  <si>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</si>
  <si>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</si>
  <si>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</si>
  <si>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</si>
  <si>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</si>
  <si>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</si>
  <si>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</si>
  <si>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</si>
  <si>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</si>
  <si>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</si>
  <si>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</si>
  <si>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</si>
  <si>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</si>
  <si>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</si>
  <si>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</si>
  <si>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</si>
  <si>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</si>
  <si>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</si>
  <si>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</si>
  <si>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</si>
  <si>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</si>
  <si>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</si>
  <si>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</si>
  <si>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</si>
  <si>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</si>
  <si>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</si>
  <si>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</si>
  <si>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</si>
  <si>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</si>
  <si>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</si>
  <si>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</si>
  <si>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</si>
  <si>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</si>
  <si>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</si>
  <si>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</si>
  <si>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</si>
  <si>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</si>
  <si>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</si>
  <si>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</si>
  <si>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</si>
  <si>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</si>
  <si>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</si>
  <si>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</si>
  <si>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</si>
  <si>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</si>
  <si>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</si>
  <si>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</si>
  <si>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</si>
  <si>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</si>
  <si>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</si>
  <si>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</si>
  <si>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</si>
  <si>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</si>
  <si>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</si>
  <si>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</si>
  <si>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</si>
  <si>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</si>
  <si>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</si>
  <si>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</si>
  <si>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</si>
  <si>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</si>
  <si>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</si>
  <si>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</si>
  <si>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</si>
  <si>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</si>
  <si>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</si>
  <si>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</si>
  <si>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</si>
  <si>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</si>
  <si>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</si>
  <si>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</si>
  <si>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</si>
  <si>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</si>
  <si>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</si>
  <si>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</si>
  <si>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</si>
  <si>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</si>
  <si>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</si>
  <si>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</si>
  <si>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</si>
  <si>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</si>
  <si>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</si>
  <si>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</si>
  <si>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</si>
  <si>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</si>
  <si>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</si>
  <si>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</si>
  <si>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</si>
  <si>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</si>
  <si>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</si>
  <si>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</si>
  <si>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</si>
  <si>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</si>
  <si>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</si>
  <si>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</si>
  <si>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</si>
  <si>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</si>
  <si>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</si>
  <si>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</si>
  <si>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</si>
  <si>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</si>
  <si>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</si>
  <si>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</si>
  <si>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</si>
  <si>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</si>
  <si>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</si>
  <si>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</si>
  <si>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</si>
  <si>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</si>
  <si>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</si>
  <si>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</si>
  <si>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</si>
  <si>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</si>
  <si>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</si>
  <si>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</si>
  <si>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</si>
  <si>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</si>
  <si>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</si>
  <si>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</si>
  <si>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</si>
  <si>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</si>
  <si>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</si>
  <si>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</si>
  <si>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</si>
  <si>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</si>
  <si>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</si>
  <si>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</si>
  <si>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</si>
  <si>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</si>
  <si>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</si>
  <si>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</si>
  <si>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</si>
  <si>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</si>
  <si>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</si>
  <si>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</si>
  <si>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</si>
  <si>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</si>
  <si>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</si>
  <si>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</si>
  <si>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</si>
  <si>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</si>
  <si>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</si>
  <si>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</si>
  <si>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</si>
  <si>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</si>
  <si>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</si>
  <si>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</si>
  <si>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</si>
  <si>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</si>
  <si>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</si>
  <si>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</si>
  <si>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</si>
  <si>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</si>
  <si>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</si>
  <si>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</si>
  <si>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</si>
  <si>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</si>
  <si>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</si>
  <si>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</si>
  <si>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</si>
  <si>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</si>
  <si>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</si>
  <si>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</si>
  <si>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</si>
  <si>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</si>
  <si>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</si>
  <si>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</si>
  <si>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</si>
  <si>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</si>
  <si>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</si>
  <si>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</si>
  <si>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</si>
  <si>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</si>
  <si>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</si>
  <si>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</si>
  <si>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</si>
  <si>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</si>
  <si>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</si>
  <si>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</si>
  <si>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</si>
  <si>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</si>
  <si>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</si>
  <si>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</si>
  <si>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</si>
  <si>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</si>
  <si>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</si>
  <si>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</si>
  <si>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</si>
  <si>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</si>
  <si>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</si>
  <si>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</si>
  <si>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</si>
  <si>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</si>
  <si>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</si>
  <si>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</si>
  <si>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</si>
  <si>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</si>
  <si>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</si>
  <si>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</si>
  <si>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</si>
  <si>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</si>
  <si>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</si>
  <si>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</si>
  <si>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</si>
  <si>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</si>
  <si>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</si>
  <si>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</si>
  <si>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</si>
  <si>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</si>
  <si>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</si>
  <si>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</si>
  <si>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</si>
  <si>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</si>
  <si>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</si>
  <si>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</si>
  <si>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</si>
  <si>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</si>
  <si>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</si>
  <si>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</si>
  <si>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</si>
  <si>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</si>
  <si>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</si>
  <si>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</si>
  <si>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</si>
  <si>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</si>
  <si>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</si>
  <si>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</si>
  <si>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</si>
  <si>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</si>
  <si>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</si>
  <si>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</si>
  <si>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</si>
  <si>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</si>
  <si>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</si>
  <si>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</si>
  <si>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</si>
  <si>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</si>
  <si>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</si>
  <si>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</si>
  <si>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</si>
  <si>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</si>
  <si>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</si>
  <si>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</si>
  <si>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</si>
  <si>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</si>
  <si>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</si>
  <si>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</si>
  <si>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</si>
  <si>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</si>
  <si>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</si>
  <si>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</si>
  <si>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</si>
  <si>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</si>
  <si>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</si>
  <si>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</si>
  <si>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</si>
  <si>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</si>
  <si>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</si>
  <si>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</si>
  <si>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</si>
  <si>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</si>
  <si>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</si>
  <si>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</si>
  <si>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</si>
  <si>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</si>
  <si>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</si>
  <si>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</si>
  <si>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</si>
  <si>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</si>
  <si>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</si>
  <si>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</si>
  <si>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</si>
  <si>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</si>
  <si>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</si>
  <si>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</si>
  <si>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</si>
  <si>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</si>
  <si>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</si>
  <si>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</si>
  <si>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</si>
  <si>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</si>
  <si>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</si>
  <si>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</si>
  <si>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</si>
  <si>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</si>
  <si>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</si>
  <si>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</si>
  <si>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</si>
  <si>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</si>
  <si>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</si>
  <si>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</si>
  <si>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</si>
  <si>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</si>
  <si>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</si>
  <si>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</si>
  <si>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</si>
  <si>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</si>
  <si>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</si>
  <si>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</si>
  <si>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</si>
  <si>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</si>
  <si>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</si>
  <si>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</si>
  <si>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</si>
  <si>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</si>
  <si>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</si>
  <si>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</si>
  <si>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</si>
  <si>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</si>
  <si>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</si>
  <si>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</si>
  <si>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</si>
  <si>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</si>
  <si>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</si>
  <si>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</si>
  <si>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</si>
  <si>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</si>
  <si>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</si>
  <si>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</si>
  <si>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</si>
  <si>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</si>
  <si>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</si>
  <si>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</si>
  <si>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</si>
  <si>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</si>
  <si>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</si>
  <si>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</si>
  <si>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</si>
  <si>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</si>
  <si>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</si>
  <si>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</si>
  <si>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</si>
  <si>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</si>
  <si>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</si>
  <si>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</si>
  <si>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</si>
  <si>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</si>
  <si>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</si>
  <si>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</si>
  <si>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</si>
  <si>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</si>
  <si>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</si>
  <si>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</si>
  <si>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</si>
  <si>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</si>
  <si>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</si>
  <si>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</si>
  <si>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</si>
  <si>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</si>
  <si>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</si>
  <si>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</si>
  <si>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</si>
  <si>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</si>
  <si>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</si>
  <si>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</si>
  <si>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</si>
  <si>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</si>
  <si>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</si>
  <si>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</si>
  <si>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</si>
  <si>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</si>
  <si>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</si>
  <si>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</si>
  <si>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</si>
  <si>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</si>
  <si>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</si>
  <si>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</si>
  <si>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</si>
  <si>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</si>
  <si>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</si>
  <si>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</si>
  <si>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</si>
  <si>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</si>
  <si>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</si>
  <si>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</si>
  <si>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</si>
  <si>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</si>
  <si>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</si>
  <si>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</si>
  <si>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</si>
  <si>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</si>
  <si>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</si>
  <si>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</si>
  <si>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</si>
  <si>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</si>
  <si>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</si>
  <si>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</si>
  <si>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</si>
  <si>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</si>
  <si>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</si>
  <si>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</si>
  <si>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</si>
  <si>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</si>
  <si>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</si>
  <si>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</si>
  <si>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</si>
  <si>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</si>
  <si>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</si>
  <si>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</si>
  <si>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</si>
  <si>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</si>
  <si>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</si>
  <si>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</si>
  <si>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</si>
  <si>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</si>
  <si>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</si>
  <si>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</si>
  <si>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</si>
  <si>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</si>
  <si>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</si>
  <si>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</si>
  <si>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</si>
  <si>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</si>
  <si>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</si>
  <si>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</si>
  <si>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</si>
  <si>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</si>
  <si>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</si>
  <si>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</si>
  <si>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</si>
  <si>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</si>
  <si>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</si>
  <si>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</si>
  <si>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</si>
  <si>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</si>
  <si>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</si>
  <si>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</si>
  <si>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</si>
  <si>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</si>
  <si>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</si>
  <si>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</si>
  <si>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</si>
  <si>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</si>
  <si>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</si>
  <si>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</si>
  <si>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</si>
  <si>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</si>
  <si>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</si>
  <si>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</si>
  <si>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</si>
  <si>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</si>
  <si>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</si>
  <si>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</si>
  <si>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</si>
  <si>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</si>
  <si>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</si>
  <si>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</si>
  <si>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</si>
  <si>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</si>
  <si>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</si>
  <si>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</si>
  <si>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</si>
  <si>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</si>
  <si>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</si>
  <si>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</si>
  <si>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</si>
  <si>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</si>
  <si>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</si>
  <si>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</si>
  <si>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</si>
  <si>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</si>
  <si>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</si>
  <si>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</si>
  <si>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</si>
  <si>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</si>
  <si>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</si>
  <si>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</si>
  <si>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</si>
  <si>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</si>
  <si>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</si>
  <si>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</si>
  <si>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</si>
  <si>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</si>
  <si>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</si>
  <si>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</si>
  <si>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</si>
  <si>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</si>
  <si>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</si>
  <si>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</si>
  <si>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</si>
  <si>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</si>
  <si>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</si>
  <si>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</si>
  <si>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</si>
  <si>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</si>
  <si>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</si>
  <si>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</si>
  <si>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</si>
  <si>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</si>
  <si>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</si>
  <si>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</si>
  <si>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</si>
  <si>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</si>
  <si>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</si>
  <si>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</si>
  <si>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</si>
  <si>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</si>
  <si>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</si>
  <si>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</si>
  <si>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</si>
  <si>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</si>
  <si>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</si>
  <si>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</si>
  <si>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</si>
  <si>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</si>
  <si>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</si>
  <si>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</si>
  <si>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</si>
  <si>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</si>
  <si>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</si>
  <si>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</si>
  <si>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</si>
  <si>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</si>
  <si>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</si>
  <si>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</si>
  <si>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</si>
  <si>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</si>
  <si>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</si>
  <si>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</si>
  <si>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</si>
  <si>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</si>
  <si>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</si>
  <si>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</si>
  <si>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</si>
  <si>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</si>
  <si>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</si>
  <si>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</si>
  <si>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</si>
  <si>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</si>
  <si>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</si>
  <si>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</si>
  <si>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</si>
  <si>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</si>
  <si>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</si>
  <si>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</si>
  <si>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</si>
  <si>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</si>
  <si>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</si>
  <si>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</si>
  <si>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</si>
  <si>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</si>
  <si>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</si>
  <si>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</si>
  <si>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</si>
  <si>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</si>
  <si>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</si>
  <si>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</si>
  <si>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</si>
  <si>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</si>
  <si>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</si>
  <si>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</si>
  <si>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</si>
  <si>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</si>
  <si>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</si>
  <si>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</si>
  <si>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</si>
  <si>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</si>
  <si>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</si>
  <si>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</si>
  <si>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</si>
  <si>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</si>
  <si>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</si>
  <si>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</si>
  <si>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</si>
  <si>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</si>
  <si>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</si>
  <si>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</si>
  <si>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</si>
  <si>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</si>
  <si>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</si>
  <si>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</si>
  <si>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</si>
  <si>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</si>
  <si>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</si>
  <si>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</si>
  <si>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</si>
  <si>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</si>
  <si>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</si>
  <si>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</si>
  <si>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</si>
  <si>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</si>
  <si>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</si>
  <si>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</si>
  <si>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</si>
  <si>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</si>
  <si>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</si>
  <si>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</si>
  <si>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</si>
  <si>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</si>
  <si>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</si>
  <si>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</si>
  <si>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</si>
  <si>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</si>
  <si>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</si>
  <si>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</si>
  <si>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</si>
  <si>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</si>
  <si>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</si>
  <si>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</si>
  <si>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</si>
  <si>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</si>
  <si>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</si>
  <si>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</si>
  <si>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</si>
  <si>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</si>
  <si>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</si>
  <si>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</si>
  <si>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</si>
  <si>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</si>
  <si>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</si>
  <si>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</si>
  <si>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</si>
  <si>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</si>
  <si>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</si>
  <si>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</si>
  <si>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</si>
  <si>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</si>
  <si>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</si>
  <si>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</si>
  <si>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</si>
  <si>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</si>
  <si>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</si>
  <si>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</si>
  <si>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</si>
  <si>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</si>
  <si>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</si>
  <si>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</si>
  <si>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</si>
  <si>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</si>
  <si>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</si>
  <si>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</si>
  <si>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</si>
  <si>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</si>
  <si>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</si>
  <si>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</si>
  <si>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</si>
  <si>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</si>
  <si>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</si>
  <si>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</si>
  <si>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</si>
  <si>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</si>
  <si>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</si>
  <si>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</si>
  <si>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</si>
  <si>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</si>
  <si>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</si>
  <si>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</si>
  <si>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</si>
  <si>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</si>
  <si>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</si>
  <si>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</si>
  <si>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</si>
  <si>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</si>
  <si>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</si>
  <si>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</si>
  <si>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</si>
  <si>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</si>
  <si>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</si>
  <si>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</si>
  <si>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</si>
  <si>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</si>
  <si>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</si>
  <si>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</si>
  <si>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</si>
  <si>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</si>
  <si>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</si>
  <si>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</si>
  <si>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</si>
  <si>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</si>
  <si>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</si>
  <si>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</si>
  <si>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</si>
  <si>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</si>
  <si>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</si>
  <si>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</si>
  <si>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</si>
  <si>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</si>
  <si>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</si>
  <si>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</si>
  <si>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</si>
  <si>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</si>
  <si>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</si>
  <si>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</si>
  <si>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</si>
  <si>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</si>
  <si>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</si>
  <si>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</si>
  <si>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</si>
  <si>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</si>
  <si>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</si>
  <si>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</si>
  <si>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</si>
  <si>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</si>
  <si>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</si>
  <si>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</si>
  <si>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</si>
  <si>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</si>
  <si>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</si>
  <si>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</si>
  <si>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</si>
  <si>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</si>
  <si>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</si>
  <si>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</si>
  <si>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</si>
  <si>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</si>
  <si>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</si>
  <si>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</si>
  <si>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</si>
  <si>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</si>
  <si>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</si>
  <si>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</si>
  <si>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</si>
  <si>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</si>
  <si>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</si>
  <si>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</si>
  <si>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</si>
  <si>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</si>
  <si>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</si>
  <si>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</si>
  <si>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</si>
  <si>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</si>
  <si>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</si>
  <si>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</si>
  <si>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</si>
  <si>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</si>
  <si>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</si>
  <si>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</si>
  <si>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</si>
  <si>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</si>
  <si>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</si>
  <si>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</si>
  <si>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</si>
  <si>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</si>
  <si>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</si>
  <si>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</si>
  <si>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</si>
  <si>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</si>
  <si>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</si>
  <si>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</si>
  <si>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</si>
  <si>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</si>
  <si>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</si>
  <si>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</si>
  <si>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</si>
  <si>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</si>
  <si>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</si>
  <si>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</si>
  <si>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</si>
  <si>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</si>
  <si>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</si>
  <si>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</si>
  <si>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</si>
  <si>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</si>
  <si>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</si>
  <si>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</si>
  <si>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</si>
  <si>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</si>
  <si>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</si>
  <si>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</si>
  <si>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</si>
  <si>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</si>
  <si>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</si>
  <si>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</si>
  <si>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</si>
  <si>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</si>
  <si>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</si>
  <si>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</si>
  <si>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</si>
  <si>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</si>
  <si>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</si>
  <si>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</si>
  <si>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</si>
  <si>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</si>
  <si>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</si>
  <si>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</si>
  <si>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</si>
  <si>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</si>
  <si>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</si>
  <si>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</si>
  <si>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</si>
  <si>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</si>
  <si>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</si>
  <si>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</si>
  <si>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</si>
  <si>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</si>
  <si>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</si>
  <si>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</si>
  <si>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</si>
  <si>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</si>
  <si>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</si>
  <si>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</si>
  <si>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</si>
  <si>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</si>
  <si>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</si>
  <si>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</si>
  <si>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</si>
  <si>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</si>
  <si>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</si>
  <si>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</si>
  <si>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</si>
  <si>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</si>
  <si>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</si>
  <si>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</si>
  <si>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</si>
  <si>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</si>
  <si>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</si>
  <si>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</si>
  <si>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</si>
  <si>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</si>
  <si>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</si>
  <si>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</si>
  <si>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</si>
  <si>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</si>
  <si>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</si>
  <si>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</si>
  <si>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</si>
  <si>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</si>
  <si>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</si>
  <si>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</si>
  <si>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</si>
  <si>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</si>
  <si>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</si>
  <si>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</si>
  <si>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</si>
  <si>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</si>
  <si>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</si>
  <si>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</si>
  <si>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</si>
  <si>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</si>
  <si>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</si>
  <si>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</si>
  <si>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</si>
  <si>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</si>
  <si>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</si>
  <si>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</si>
  <si>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</si>
  <si>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</si>
  <si>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</si>
  <si>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</si>
  <si>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</si>
  <si>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</si>
  <si>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</si>
  <si>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</si>
  <si>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</si>
  <si>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</si>
  <si>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</si>
  <si>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</si>
  <si>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</si>
  <si>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</si>
  <si>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</si>
  <si>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</si>
  <si>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</si>
  <si>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</si>
  <si>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</si>
  <si>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</si>
  <si>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</si>
  <si>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</si>
  <si>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</si>
  <si>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</si>
  <si>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</si>
  <si>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</si>
  <si>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</si>
  <si>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</si>
  <si>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</si>
  <si>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</si>
  <si>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</si>
  <si>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</si>
  <si>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</si>
  <si>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</si>
  <si>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</si>
  <si>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</si>
  <si>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</si>
  <si>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</si>
  <si>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</si>
  <si>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</si>
  <si>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</si>
  <si>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</si>
  <si>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</si>
  <si>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</si>
  <si>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</si>
  <si>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</si>
  <si>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</si>
  <si>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</si>
  <si>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</si>
  <si>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</si>
  <si>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</si>
  <si>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</si>
  <si>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</si>
  <si>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</si>
  <si>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</si>
  <si>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</si>
  <si>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</si>
  <si>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</si>
  <si>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</si>
  <si>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</si>
  <si>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</si>
  <si>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</si>
  <si>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</si>
  <si>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</si>
  <si>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</si>
  <si>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</si>
  <si>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</si>
  <si>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</si>
  <si>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</si>
  <si>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</si>
  <si>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</si>
  <si>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</si>
  <si>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</si>
  <si>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</si>
  <si>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</si>
  <si>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</si>
  <si>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</si>
  <si>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</si>
  <si>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</si>
  <si>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</si>
  <si>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</si>
  <si>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</si>
  <si>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</si>
  <si>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</si>
  <si>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</si>
  <si>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</si>
  <si>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</si>
  <si>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</si>
  <si>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</si>
  <si>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</si>
  <si>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</si>
  <si>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</si>
  <si>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</si>
  <si>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</si>
  <si>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</si>
  <si>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</si>
  <si>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</si>
  <si>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</si>
  <si>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</si>
  <si>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</si>
  <si>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</si>
  <si>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</si>
  <si>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</si>
  <si>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</si>
  <si>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</si>
  <si>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</si>
  <si>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</si>
  <si>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</si>
  <si>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</si>
  <si>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</si>
  <si>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</si>
  <si>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</si>
  <si>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</si>
  <si>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</si>
  <si>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</si>
  <si>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</si>
  <si>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</si>
  <si>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</si>
  <si>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</si>
  <si>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</si>
  <si>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</si>
  <si>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</si>
  <si>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</si>
  <si>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</si>
  <si>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</si>
  <si>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</si>
  <si>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</si>
  <si>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</si>
  <si>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</si>
  <si>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</si>
  <si>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</si>
  <si>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</si>
  <si>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</si>
  <si>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</si>
  <si>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</si>
  <si>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</si>
  <si>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</si>
  <si>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</si>
  <si>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</si>
  <si>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</si>
  <si>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</si>
  <si>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</si>
  <si>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</si>
  <si>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</si>
  <si>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</si>
  <si>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</si>
  <si>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</si>
  <si>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</si>
  <si>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</si>
  <si>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</si>
  <si>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</si>
  <si>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</si>
  <si>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</si>
  <si>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</si>
  <si>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</si>
  <si>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</si>
  <si>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</si>
  <si>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</si>
  <si>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</si>
  <si>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</si>
  <si>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</si>
  <si>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</si>
  <si>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</si>
  <si>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</si>
  <si>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</si>
  <si>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</si>
  <si>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</si>
  <si>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</si>
  <si>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</si>
  <si>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</si>
  <si>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</si>
  <si>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</si>
  <si>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</si>
  <si>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</si>
  <si>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</si>
  <si>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</si>
  <si>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</si>
  <si>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</si>
  <si>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</si>
  <si>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</si>
  <si>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</si>
  <si>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</si>
  <si>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</si>
  <si>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</si>
  <si>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</si>
  <si>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</si>
  <si>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</si>
  <si>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</si>
  <si>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</si>
  <si>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</si>
  <si>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</si>
  <si>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</si>
  <si>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</si>
  <si>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</si>
  <si>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</si>
  <si>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</si>
  <si>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</si>
  <si>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</si>
  <si>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</si>
  <si>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</si>
  <si>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</si>
  <si>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</si>
  <si>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</si>
  <si>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</si>
  <si>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</si>
  <si>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</si>
  <si>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</si>
  <si>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</si>
  <si>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</si>
  <si>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</si>
  <si>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</si>
  <si>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</si>
  <si>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</si>
  <si>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</si>
  <si>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</si>
  <si>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</si>
  <si>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</si>
  <si>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</si>
  <si>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</si>
  <si>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</si>
  <si>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</si>
  <si>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</si>
  <si>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</si>
  <si>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</si>
  <si>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</si>
  <si>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</si>
  <si>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</si>
  <si>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</si>
  <si>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</si>
  <si>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</si>
  <si>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</si>
  <si>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</si>
  <si>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</si>
  <si>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</si>
  <si>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</si>
  <si>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</si>
  <si>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</si>
  <si>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</si>
  <si>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</si>
  <si>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</si>
  <si>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</si>
  <si>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</si>
  <si>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</si>
  <si>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</si>
  <si>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</si>
  <si>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</si>
  <si>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</si>
  <si>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</si>
  <si>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</si>
  <si>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</si>
  <si>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</si>
  <si>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</si>
  <si>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</si>
  <si>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</si>
  <si>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</si>
  <si>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</si>
  <si>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</si>
  <si>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</si>
  <si>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</si>
  <si>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</si>
  <si>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</si>
  <si>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</si>
  <si>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</si>
  <si>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</si>
  <si>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</si>
  <si>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</si>
  <si>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</si>
  <si>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</si>
  <si>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</si>
  <si>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</si>
  <si>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</si>
  <si>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</si>
  <si>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</si>
  <si>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</si>
  <si>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</si>
  <si>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</si>
  <si>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</si>
  <si>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</si>
  <si>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</si>
  <si>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</si>
  <si>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</si>
  <si>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</si>
  <si>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</si>
  <si>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</si>
  <si>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</si>
  <si>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</si>
  <si>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</si>
  <si>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</si>
  <si>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</si>
  <si>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</si>
  <si>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</si>
  <si>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</si>
  <si>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</si>
  <si>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</si>
  <si>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</si>
  <si>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</si>
  <si>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</si>
  <si>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</si>
  <si>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</si>
  <si>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</si>
  <si>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</si>
  <si>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</si>
  <si>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</si>
  <si>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</si>
  <si>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</si>
  <si>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</si>
  <si>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</si>
  <si>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</si>
  <si>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</si>
  <si>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</si>
  <si>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</si>
  <si>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</si>
  <si>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</si>
  <si>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</si>
  <si>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</si>
  <si>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</si>
  <si>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</si>
  <si>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</si>
  <si>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</si>
  <si>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</si>
  <si>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</si>
  <si>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</si>
  <si>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</si>
  <si>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</si>
  <si>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</si>
  <si>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</si>
  <si>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</si>
  <si>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</si>
  <si>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</si>
  <si>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</si>
  <si>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</si>
  <si>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</si>
  <si>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</si>
  <si>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</si>
  <si>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</si>
  <si>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</si>
  <si>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</si>
  <si>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</si>
  <si>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</si>
  <si>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</si>
  <si>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</si>
  <si>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</si>
  <si>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</si>
  <si>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</si>
  <si>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</si>
  <si>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</si>
  <si>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</si>
  <si>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</si>
  <si>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</si>
  <si>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</si>
  <si>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</si>
  <si>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</si>
  <si>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</si>
  <si>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</si>
  <si>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</si>
  <si>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</si>
  <si>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</si>
  <si>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</si>
  <si>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</si>
  <si>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</si>
  <si>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</si>
  <si>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</si>
  <si>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</si>
  <si>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</si>
  <si>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</si>
  <si>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</si>
  <si>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</si>
  <si>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</si>
  <si>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</si>
  <si>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</si>
  <si>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</si>
  <si>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</si>
  <si>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</si>
  <si>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</si>
  <si>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</si>
  <si>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</si>
  <si>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</si>
  <si>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</si>
  <si>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</si>
  <si>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</si>
  <si>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</si>
  <si>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</si>
  <si>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</si>
  <si>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</si>
  <si>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</si>
  <si>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</si>
  <si>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</si>
  <si>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</si>
  <si>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</si>
  <si>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</si>
  <si>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</si>
  <si>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</si>
  <si>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</si>
  <si>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</si>
  <si>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</si>
  <si>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</si>
  <si>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</si>
  <si>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</si>
  <si>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</si>
  <si>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</si>
  <si>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</si>
  <si>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</si>
  <si>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</si>
  <si>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</si>
  <si>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</si>
  <si>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</si>
  <si>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</si>
  <si>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</si>
  <si>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</si>
  <si>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</si>
  <si>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</si>
  <si>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</si>
  <si>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</si>
  <si>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</si>
  <si>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</si>
  <si>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</si>
  <si>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</si>
  <si>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</si>
  <si>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</si>
  <si>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</si>
  <si>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</si>
  <si>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</si>
  <si>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</si>
  <si>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</si>
  <si>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</si>
  <si>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</si>
  <si>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</si>
  <si>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</si>
  <si>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</si>
  <si>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</si>
  <si>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</si>
  <si>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</si>
  <si>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</si>
  <si>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</si>
  <si>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</si>
  <si>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</si>
  <si>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</si>
  <si>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</si>
  <si>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</si>
  <si>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</si>
  <si>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</si>
  <si>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</si>
  <si>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</si>
  <si>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</si>
  <si>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</si>
  <si>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</si>
  <si>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</si>
  <si>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</si>
  <si>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</si>
  <si>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</si>
  <si>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</si>
  <si>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</si>
  <si>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</si>
  <si>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</si>
  <si>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</si>
  <si>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</si>
  <si>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</si>
  <si>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</si>
  <si>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</si>
  <si>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</si>
  <si>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</si>
  <si>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</si>
  <si>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</si>
  <si>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</si>
  <si>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</si>
  <si>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</si>
  <si>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</si>
  <si>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</si>
  <si>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</si>
  <si>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</si>
  <si>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</si>
  <si>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</si>
  <si>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</si>
  <si>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</si>
  <si>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</si>
  <si>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</si>
  <si>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</si>
  <si>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</si>
  <si>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</si>
  <si>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</si>
  <si>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</si>
  <si>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</si>
  <si>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</si>
  <si>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</si>
  <si>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</si>
  <si>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</si>
  <si>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</si>
  <si>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</si>
  <si>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</si>
  <si>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</si>
  <si>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</si>
  <si>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</si>
  <si>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</si>
  <si>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</si>
  <si>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</si>
  <si>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</si>
  <si>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</si>
  <si>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</si>
  <si>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</si>
  <si>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</si>
  <si>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</si>
  <si>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</si>
  <si>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</si>
  <si>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</si>
  <si>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</si>
  <si>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</si>
  <si>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</si>
  <si>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</si>
  <si>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</si>
  <si>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</si>
  <si>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</si>
  <si>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</si>
  <si>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</si>
  <si>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</si>
  <si>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</si>
  <si>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</si>
  <si>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</si>
  <si>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</si>
  <si>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</si>
  <si>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</si>
  <si>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</si>
  <si>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</si>
  <si>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</si>
  <si>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</si>
  <si>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</si>
  <si>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</si>
  <si>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</si>
  <si>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</si>
  <si>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</si>
  <si>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</si>
  <si>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</si>
  <si>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</si>
  <si>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</si>
  <si>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</si>
  <si>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</si>
  <si>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</si>
  <si>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</si>
  <si>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</si>
  <si>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</si>
  <si>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</si>
  <si>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</si>
  <si>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</si>
  <si>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</si>
  <si>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</si>
  <si>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</si>
  <si>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</si>
  <si>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</si>
  <si>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</si>
  <si>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</si>
  <si>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</si>
  <si>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</si>
  <si>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</si>
  <si>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</si>
  <si>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</si>
  <si>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</si>
  <si>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</si>
  <si>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</si>
  <si>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</si>
  <si>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</si>
  <si>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</si>
  <si>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</si>
  <si>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</si>
  <si>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</si>
  <si>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</si>
  <si>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</si>
  <si>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</si>
  <si>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</si>
  <si>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</si>
  <si>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</si>
  <si>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</si>
  <si>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</si>
  <si>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</si>
  <si>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</si>
  <si>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</si>
  <si>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</si>
  <si>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</si>
  <si>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</si>
  <si>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</si>
  <si>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</si>
  <si>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</si>
  <si>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</si>
  <si>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</si>
  <si>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</si>
  <si>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</si>
  <si>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</si>
  <si>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</si>
  <si>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</si>
  <si>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</si>
  <si>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</si>
  <si>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</si>
  <si>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</si>
  <si>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</si>
  <si>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</si>
  <si>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</si>
  <si>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</si>
  <si>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</si>
  <si>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</si>
  <si>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</si>
  <si>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</si>
  <si>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</si>
  <si>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</si>
  <si>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</si>
  <si>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</si>
  <si>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</si>
  <si>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</si>
  <si>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</si>
  <si>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</si>
  <si>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</si>
  <si>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</si>
  <si>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</si>
  <si>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</si>
  <si>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</si>
  <si>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</si>
  <si>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</si>
  <si>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</si>
  <si>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</si>
  <si>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</si>
  <si>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</si>
  <si>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</si>
  <si>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</si>
  <si>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</si>
  <si>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</si>
  <si>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</si>
  <si>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</si>
  <si>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</si>
  <si>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</si>
  <si>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</si>
  <si>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</si>
  <si>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</si>
  <si>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</si>
  <si>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</si>
  <si>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</si>
  <si>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</si>
  <si>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</si>
  <si>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</si>
  <si>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</si>
  <si>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</si>
  <si>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</si>
  <si>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</si>
  <si>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</si>
  <si>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</si>
  <si>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</si>
  <si>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</si>
  <si>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</si>
  <si>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</si>
  <si>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</si>
  <si>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</si>
  <si>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</si>
  <si>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</si>
  <si>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</si>
  <si>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</si>
  <si>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</si>
  <si>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</si>
  <si>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</si>
  <si>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</si>
  <si>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</si>
  <si>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</si>
  <si>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</si>
  <si>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</si>
  <si>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</si>
  <si>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</si>
  <si>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</si>
  <si>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</si>
  <si>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</si>
  <si>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</si>
  <si>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</si>
  <si>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</si>
  <si>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</si>
  <si>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</si>
  <si>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</si>
  <si>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</si>
  <si>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</si>
  <si>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</si>
  <si>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</si>
  <si>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</si>
  <si>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</si>
  <si>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</si>
  <si>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</si>
  <si>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</si>
  <si>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</si>
  <si>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</si>
  <si>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</si>
  <si>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</si>
  <si>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</si>
  <si>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</si>
  <si>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</si>
  <si>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</si>
  <si>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</si>
  <si>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</si>
  <si>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</si>
  <si>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</si>
  <si>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</si>
  <si>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</si>
  <si>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</si>
  <si>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</si>
  <si>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</si>
  <si>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</si>
  <si>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</si>
  <si>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</si>
  <si>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</si>
  <si>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</si>
  <si>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</si>
  <si>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</si>
  <si>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</si>
  <si>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</si>
  <si>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</si>
  <si>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</si>
  <si>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</si>
  <si>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</si>
  <si>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</si>
  <si>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</si>
  <si>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</si>
  <si>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</si>
  <si>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</si>
  <si>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</si>
  <si>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</si>
  <si>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</si>
  <si>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</si>
  <si>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</si>
  <si>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</si>
  <si>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</si>
  <si>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</si>
  <si>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</si>
  <si>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</si>
  <si>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</si>
  <si>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</si>
  <si>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</si>
  <si>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</si>
  <si>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</si>
  <si>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</si>
  <si>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</si>
  <si>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</si>
  <si>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</si>
  <si>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</si>
  <si>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</si>
  <si>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</si>
  <si>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</si>
  <si>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</si>
  <si>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</si>
  <si>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</si>
  <si>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</si>
  <si>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</si>
  <si>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</si>
  <si>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</si>
  <si>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</si>
  <si>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</si>
  <si>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</si>
  <si>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</si>
  <si>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</si>
  <si>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</si>
  <si>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</si>
  <si>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</si>
  <si>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</si>
  <si>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</si>
  <si>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</si>
  <si>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</si>
  <si>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</si>
  <si>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</si>
  <si>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</si>
  <si>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</si>
  <si>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</si>
  <si>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</si>
  <si>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</si>
  <si>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</si>
  <si>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</si>
  <si>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</si>
  <si>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</si>
  <si>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</si>
  <si>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</si>
  <si>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</si>
  <si>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</si>
  <si>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</si>
  <si>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</si>
  <si>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</si>
  <si>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</si>
  <si>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</si>
  <si>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</si>
  <si>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</si>
  <si>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</si>
  <si>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</si>
  <si>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</si>
  <si>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</si>
  <si>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</si>
  <si>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</si>
  <si>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</si>
  <si>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</si>
  <si>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</si>
  <si>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</si>
  <si>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</si>
  <si>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</si>
  <si>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</si>
  <si>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</si>
  <si>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</si>
  <si>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</si>
  <si>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</si>
  <si>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</si>
  <si>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</si>
  <si>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</si>
  <si>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</si>
  <si>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</si>
  <si>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</si>
  <si>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</si>
  <si>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</si>
  <si>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</si>
  <si>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</si>
  <si>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</si>
  <si>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</si>
  <si>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</si>
  <si>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</si>
  <si>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</si>
  <si>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</si>
  <si>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</si>
  <si>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</si>
  <si>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</si>
  <si>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</si>
  <si>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</si>
  <si>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</si>
  <si>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</si>
  <si>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</si>
  <si>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</si>
  <si>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</si>
  <si>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</si>
  <si>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</si>
  <si>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</si>
  <si>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</si>
  <si>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</si>
  <si>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</si>
  <si>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</si>
  <si>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</si>
  <si>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</si>
  <si>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</si>
  <si>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</si>
  <si>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</si>
  <si>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</si>
  <si>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</si>
  <si>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</si>
  <si>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</si>
  <si>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</si>
  <si>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</si>
  <si>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</si>
  <si>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</si>
  <si>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</si>
  <si>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</si>
  <si>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</si>
  <si>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</si>
  <si>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</si>
  <si>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</si>
  <si>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</si>
  <si>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</si>
  <si>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</si>
  <si>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</si>
  <si>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</si>
  <si>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</si>
  <si>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</si>
  <si>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</si>
  <si>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</si>
  <si>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</si>
  <si>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</si>
  <si>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</si>
  <si>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</si>
  <si>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</si>
  <si>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</si>
  <si>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</si>
  <si>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</si>
  <si>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</si>
  <si>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</si>
  <si>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</si>
  <si>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</si>
  <si>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</si>
  <si>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</si>
  <si>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</si>
  <si>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</si>
  <si>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</si>
  <si>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</si>
  <si>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</si>
  <si>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</si>
  <si>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</si>
  <si>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</si>
  <si>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</si>
  <si>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</si>
  <si>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</si>
  <si>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</si>
  <si>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</si>
  <si>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</si>
  <si>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</si>
  <si>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</si>
  <si>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</si>
  <si>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</si>
  <si>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</si>
  <si>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</si>
  <si>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</si>
  <si>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</si>
  <si>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</si>
  <si>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</si>
  <si>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</si>
  <si>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</si>
  <si>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</si>
  <si>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</si>
  <si>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</si>
  <si>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</si>
  <si>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</si>
  <si>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</si>
  <si>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</si>
  <si>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</si>
  <si>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</si>
  <si>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</si>
  <si>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</si>
  <si>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</si>
  <si>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</si>
  <si>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</si>
  <si>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</si>
  <si>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</si>
  <si>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</si>
  <si>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</si>
  <si>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</si>
  <si>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</si>
  <si>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</si>
  <si>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</si>
  <si>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</si>
  <si>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</si>
  <si>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</si>
  <si>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</si>
  <si>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</si>
  <si>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</si>
  <si>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</si>
  <si>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</si>
  <si>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</si>
  <si>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</si>
  <si>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</si>
  <si>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</si>
  <si>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</si>
  <si>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</si>
  <si>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</si>
  <si>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</si>
  <si>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</si>
  <si>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</si>
  <si>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</si>
  <si>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</si>
  <si>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</si>
  <si>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</si>
  <si>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</si>
  <si>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</si>
  <si>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</si>
  <si>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</si>
  <si>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</si>
  <si>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</si>
  <si>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</si>
  <si>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</si>
  <si>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</si>
  <si>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</si>
  <si>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</si>
  <si>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</si>
  <si>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</si>
  <si>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</si>
  <si>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</si>
  <si>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</si>
  <si>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</si>
  <si>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</si>
  <si>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</si>
  <si>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</si>
  <si>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</si>
  <si>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</si>
  <si>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</si>
  <si>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</si>
  <si>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</si>
  <si>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</si>
  <si>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</si>
  <si>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</si>
  <si>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</si>
  <si>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</si>
  <si>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</si>
  <si>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</si>
  <si>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</si>
  <si>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</si>
  <si>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</si>
  <si>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</si>
  <si>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</si>
  <si>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</si>
  <si>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</si>
  <si>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</si>
  <si>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</si>
  <si>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</si>
  <si>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</si>
  <si>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</si>
  <si>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</si>
  <si>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</si>
  <si>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</si>
  <si>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</si>
  <si>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</si>
  <si>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</si>
  <si>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</si>
  <si>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</si>
  <si>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</si>
  <si>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</si>
  <si>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</si>
  <si>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</si>
  <si>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</si>
  <si>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</si>
  <si>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</si>
  <si>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</si>
  <si>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</si>
  <si>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</si>
  <si>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</si>
  <si>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</si>
  <si>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</si>
  <si>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</si>
  <si>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</si>
  <si>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</si>
  <si>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</si>
  <si>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</si>
  <si>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</si>
  <si>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</si>
  <si>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</si>
  <si>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</si>
  <si>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</si>
  <si>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</si>
  <si>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</si>
  <si>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</si>
  <si>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</si>
  <si>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</si>
  <si>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</si>
  <si>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</si>
  <si>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</si>
  <si>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</si>
  <si>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</si>
  <si>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</si>
  <si>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</si>
  <si>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</si>
  <si>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</si>
  <si>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</si>
  <si>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</si>
  <si>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</si>
  <si>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</si>
  <si>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</si>
  <si>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</si>
  <si>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</si>
  <si>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</si>
  <si>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</si>
  <si>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</si>
  <si>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</si>
  <si>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</si>
  <si>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</si>
  <si>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</si>
  <si>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</si>
  <si>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</si>
  <si>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</si>
  <si>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</si>
  <si>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</si>
  <si>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</si>
  <si>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</si>
  <si>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</si>
  <si>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</si>
  <si>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</si>
  <si>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</si>
  <si>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</si>
  <si>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</si>
  <si>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</si>
  <si>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</si>
  <si>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</si>
  <si>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</si>
  <si>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</si>
  <si>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</si>
  <si>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</si>
  <si>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</si>
  <si>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</si>
  <si>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</si>
  <si>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</si>
  <si>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</si>
  <si>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</si>
  <si>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</si>
  <si>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</si>
  <si>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</si>
  <si>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</si>
  <si>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</si>
  <si>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</si>
  <si>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</si>
  <si>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</si>
  <si>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</si>
  <si>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</si>
  <si>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</si>
  <si>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</si>
  <si>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</si>
  <si>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</si>
  <si>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</si>
  <si>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</si>
  <si>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</si>
  <si>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</si>
  <si>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</si>
  <si>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</si>
  <si>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</si>
  <si>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</si>
  <si>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</si>
  <si>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</si>
  <si>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</si>
  <si>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</si>
  <si>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</si>
  <si>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</si>
  <si>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</si>
  <si>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</si>
  <si>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</si>
  <si>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</si>
  <si>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</si>
  <si>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</si>
  <si>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</si>
  <si>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</si>
  <si>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</si>
  <si>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</si>
  <si>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</si>
  <si>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</si>
  <si>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</si>
  <si>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</si>
  <si>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</si>
  <si>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</si>
  <si>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</si>
  <si>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</si>
  <si>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</si>
  <si>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</si>
  <si>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</si>
  <si>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</si>
  <si>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</si>
  <si>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</si>
  <si>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</si>
  <si>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</si>
  <si>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</si>
  <si>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</si>
  <si>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</si>
  <si>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</si>
  <si>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</si>
  <si>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</si>
  <si>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</si>
  <si>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</si>
  <si>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</si>
  <si>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</si>
  <si>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</si>
  <si>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</si>
  <si>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</si>
  <si>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</si>
  <si>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</si>
  <si>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</si>
  <si>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</si>
  <si>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</si>
  <si>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</si>
  <si>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</si>
  <si>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</si>
  <si>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</si>
  <si>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</si>
  <si>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</si>
  <si>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</si>
  <si>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</si>
  <si>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</si>
  <si>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</si>
  <si>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</si>
  <si>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</si>
  <si>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</si>
  <si>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</si>
  <si>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</si>
  <si>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</si>
  <si>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</si>
  <si>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</si>
  <si>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</si>
  <si>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</si>
  <si>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</si>
  <si>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</si>
  <si>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</si>
  <si>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</si>
  <si>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</si>
  <si>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</si>
  <si>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</si>
  <si>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</si>
  <si>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</si>
  <si>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</si>
  <si>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</si>
  <si>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</si>
  <si>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</si>
  <si>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</si>
  <si>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</si>
  <si>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</si>
  <si>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</si>
  <si>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</si>
  <si>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</si>
  <si>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</si>
  <si>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</si>
  <si>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</si>
  <si>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</si>
  <si>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</si>
  <si>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</si>
  <si>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</si>
  <si>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</si>
  <si>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</si>
  <si>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</si>
  <si>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</si>
  <si>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</si>
  <si>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</si>
  <si>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</si>
  <si>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</si>
  <si>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</si>
  <si>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</si>
  <si>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</si>
  <si>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</si>
  <si>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</si>
  <si>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</si>
  <si>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</si>
  <si>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</si>
  <si>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</si>
  <si>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</si>
  <si>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</si>
  <si>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</si>
  <si>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</si>
  <si>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</si>
  <si>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</si>
  <si>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</si>
  <si>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</si>
  <si>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</si>
  <si>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</si>
  <si>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</si>
  <si>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</si>
  <si>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</si>
  <si>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</si>
  <si>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</si>
  <si>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</si>
  <si>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</si>
  <si>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</si>
  <si>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</si>
  <si>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</si>
  <si>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</si>
  <si>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</si>
  <si>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</si>
  <si>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</si>
  <si>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</si>
  <si>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</si>
  <si>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</si>
  <si>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</si>
  <si>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</si>
  <si>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</si>
  <si>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</si>
  <si>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</si>
  <si>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</si>
  <si>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</si>
  <si>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</si>
  <si>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</si>
  <si>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</si>
  <si>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</si>
  <si>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</si>
  <si>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</si>
  <si>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</si>
  <si>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</si>
  <si>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</si>
  <si>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</si>
  <si>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</si>
  <si>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</si>
  <si>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</si>
  <si>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</si>
  <si>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</si>
  <si>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</si>
  <si>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</si>
  <si>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</si>
  <si>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</si>
  <si>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</si>
  <si>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</si>
  <si>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</si>
  <si>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</si>
  <si>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</si>
  <si>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</si>
  <si>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</si>
  <si>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</si>
  <si>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</si>
  <si>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</si>
  <si>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</si>
  <si>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</si>
  <si>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</si>
  <si>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</si>
  <si>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</si>
  <si>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</si>
  <si>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</si>
  <si>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</si>
  <si>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</si>
  <si>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</si>
  <si>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</si>
  <si>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</si>
  <si>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</si>
  <si>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</si>
  <si>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</si>
  <si>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</si>
  <si>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</si>
  <si>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</si>
  <si>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</si>
  <si>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</si>
  <si>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</si>
  <si>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</si>
  <si>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</si>
  <si>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</si>
  <si>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</si>
  <si>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</si>
  <si>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</si>
  <si>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</si>
  <si>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</si>
  <si>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</si>
  <si>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</si>
  <si>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</si>
  <si>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</si>
  <si>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</si>
  <si>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</si>
  <si>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</si>
  <si>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</si>
  <si>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</si>
  <si>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</si>
  <si>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</si>
  <si>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</si>
  <si>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</si>
  <si>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</si>
  <si>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</si>
  <si>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</si>
  <si>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</si>
  <si>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</si>
  <si>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</si>
  <si>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</si>
  <si>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</si>
  <si>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</si>
  <si>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</si>
  <si>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</si>
  <si>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</si>
  <si>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</si>
  <si>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</si>
  <si>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</si>
  <si>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</si>
  <si>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</si>
  <si>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</si>
  <si>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</si>
  <si>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</si>
  <si>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</si>
  <si>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</si>
  <si>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</si>
  <si>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</si>
  <si>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</si>
  <si>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</si>
  <si>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</si>
  <si>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</si>
  <si>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</si>
  <si>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</si>
  <si>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</si>
  <si>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</si>
  <si>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</si>
  <si>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</si>
  <si>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</si>
  <si>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</si>
  <si>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</si>
  <si>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</si>
  <si>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</si>
  <si>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</si>
  <si>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</si>
  <si>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</si>
  <si>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</si>
  <si>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</si>
  <si>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</si>
  <si>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</si>
  <si>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</si>
  <si>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</si>
  <si>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</si>
  <si>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</si>
  <si>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</si>
  <si>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</si>
  <si>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</si>
  <si>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</si>
  <si>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</si>
  <si>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</si>
  <si>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</si>
  <si>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</si>
  <si>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</si>
  <si>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</si>
  <si>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</si>
  <si>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</si>
  <si>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</si>
  <si>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</si>
  <si>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</si>
  <si>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</si>
  <si>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</si>
  <si>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</si>
  <si>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</si>
  <si>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</si>
  <si>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</si>
  <si>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</si>
  <si>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</si>
  <si>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</si>
  <si>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</si>
  <si>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</si>
  <si>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</si>
  <si>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</si>
  <si>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</si>
  <si>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</si>
  <si>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</si>
  <si>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</si>
  <si>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</si>
  <si>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</si>
  <si>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</si>
  <si>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</si>
  <si>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</si>
  <si>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</si>
  <si>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</si>
  <si>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</si>
  <si>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</si>
  <si>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</si>
  <si>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</si>
  <si>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</si>
  <si>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</si>
  <si>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</si>
  <si>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</si>
  <si>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</si>
  <si>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</si>
  <si>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</si>
  <si>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</si>
  <si>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</si>
  <si>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</si>
  <si>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</si>
  <si>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</si>
  <si>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</si>
  <si>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</si>
  <si>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</si>
  <si>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</si>
  <si>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</si>
  <si>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</si>
  <si>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</si>
  <si>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</si>
  <si>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</si>
  <si>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</si>
  <si>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</si>
  <si>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</si>
  <si>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</si>
  <si>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</si>
  <si>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</si>
  <si>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</si>
  <si>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</si>
  <si>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</si>
  <si>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</si>
  <si>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</si>
  <si>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</si>
  <si>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</si>
  <si>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</si>
  <si>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</si>
  <si>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</si>
  <si>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</si>
  <si>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</si>
  <si>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</si>
  <si>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</si>
  <si>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</si>
  <si>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</si>
  <si>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</si>
  <si>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</si>
  <si>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</si>
  <si>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</si>
  <si>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</si>
  <si>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</si>
  <si>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</si>
  <si>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</si>
  <si>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</si>
  <si>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</si>
  <si>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</si>
  <si>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</si>
  <si>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</si>
  <si>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</si>
  <si>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</si>
  <si>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</si>
  <si>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</si>
  <si>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</si>
  <si>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</si>
  <si>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</si>
  <si>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</si>
  <si>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</si>
  <si>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</si>
  <si>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</si>
  <si>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</si>
  <si>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</si>
  <si>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</si>
  <si>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</si>
  <si>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</si>
  <si>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</si>
  <si>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</si>
  <si>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</si>
  <si>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</si>
  <si>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</si>
  <si>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</si>
  <si>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</si>
  <si>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</si>
  <si>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</si>
  <si>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</si>
  <si>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</si>
  <si>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</si>
  <si>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</si>
  <si>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</si>
  <si>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</si>
  <si>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</si>
  <si>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</si>
  <si>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</si>
  <si>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</si>
  <si>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</si>
  <si>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</si>
  <si>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</si>
  <si>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</si>
  <si>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</si>
  <si>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</si>
  <si>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</si>
  <si>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</si>
  <si>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</si>
  <si>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</si>
  <si>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</si>
  <si>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</si>
  <si>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</si>
  <si>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</si>
  <si>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</si>
  <si>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</si>
  <si>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</si>
  <si>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</si>
  <si>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</si>
  <si>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</si>
  <si>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</si>
  <si>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</si>
  <si>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</si>
  <si>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</si>
  <si>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</si>
  <si>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</si>
  <si>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</si>
  <si>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</si>
  <si>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</si>
  <si>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</si>
  <si>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</si>
  <si>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</si>
  <si>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</si>
  <si>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</si>
  <si>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</si>
  <si>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</si>
  <si>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</si>
  <si>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</si>
  <si>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</si>
  <si>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</si>
  <si>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</si>
  <si>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</si>
  <si>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</si>
  <si>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</si>
  <si>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</si>
  <si>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</si>
  <si>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</si>
  <si>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</si>
  <si>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</si>
  <si>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</si>
  <si>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</si>
  <si>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</si>
  <si>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</si>
  <si>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</si>
  <si>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</si>
  <si>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</si>
  <si>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</si>
  <si>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</si>
  <si>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</si>
  <si>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</si>
  <si>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</si>
  <si>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</si>
  <si>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</si>
  <si>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</si>
  <si>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</si>
  <si>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</si>
  <si>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</si>
  <si>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</si>
  <si>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</si>
  <si>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</si>
  <si>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</si>
  <si>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</si>
  <si>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</si>
  <si>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</si>
  <si>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</si>
  <si>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</si>
  <si>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</si>
  <si>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</si>
  <si>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</si>
  <si>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</si>
  <si>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</si>
  <si>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</si>
  <si>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</si>
  <si>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</si>
  <si>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</si>
  <si>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</si>
  <si>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</si>
  <si>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</si>
  <si>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</si>
  <si>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</si>
  <si>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</si>
  <si>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</si>
  <si>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</si>
  <si>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</si>
  <si>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</si>
  <si>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</si>
  <si>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</si>
  <si>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</si>
  <si>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</si>
  <si>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</si>
  <si>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</si>
  <si>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</si>
  <si>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</si>
  <si>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</si>
  <si>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</si>
  <si>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</si>
  <si>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</si>
  <si>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</si>
  <si>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</si>
  <si>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</si>
  <si>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</si>
  <si>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</si>
  <si>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</si>
  <si>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</si>
  <si>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</si>
  <si>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</si>
  <si>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</si>
  <si>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</si>
  <si>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</si>
  <si>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</si>
  <si>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</si>
  <si>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</si>
  <si>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</si>
  <si>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</si>
  <si>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</si>
  <si>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</si>
  <si>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</si>
  <si>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</si>
  <si>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</si>
  <si>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</si>
  <si>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</si>
  <si>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</si>
  <si>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</si>
  <si>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</si>
  <si>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</si>
  <si>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</si>
  <si>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</si>
  <si>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</si>
  <si>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</si>
  <si>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</si>
  <si>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</si>
  <si>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</si>
  <si>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</si>
  <si>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</si>
  <si>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</si>
  <si>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</si>
  <si>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</si>
  <si>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</si>
  <si>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</si>
  <si>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</si>
  <si>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</si>
  <si>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</si>
  <si>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</si>
  <si>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</si>
  <si>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</si>
  <si>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</si>
  <si>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</si>
  <si>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</si>
  <si>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</si>
  <si>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</si>
  <si>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</si>
  <si>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</si>
  <si>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</si>
  <si>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</si>
  <si>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</si>
  <si>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</si>
  <si>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</si>
  <si>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</si>
  <si>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</si>
  <si>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</si>
  <si>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</si>
  <si>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</si>
  <si>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</si>
  <si>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</si>
  <si>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</si>
  <si>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</si>
  <si>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</si>
  <si>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</si>
  <si>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</si>
  <si>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</si>
  <si>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</si>
  <si>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</si>
  <si>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</si>
  <si>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</si>
  <si>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</si>
  <si>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</si>
  <si>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</si>
  <si>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</si>
  <si>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</si>
  <si>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</si>
  <si>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</si>
  <si>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</si>
  <si>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</si>
  <si>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</si>
  <si>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</si>
  <si>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</si>
  <si>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</si>
  <si>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</si>
  <si>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</si>
  <si>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</si>
  <si>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</si>
  <si>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</si>
  <si>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</si>
  <si>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</si>
  <si>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</si>
  <si>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</si>
  <si>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</si>
  <si>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</si>
  <si>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</si>
  <si>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</si>
  <si>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</si>
  <si>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</si>
  <si>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</si>
  <si>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</si>
  <si>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</si>
  <si>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</si>
  <si>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</si>
  <si>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</si>
  <si>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</si>
  <si>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</si>
  <si>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</si>
  <si>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</si>
  <si>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</si>
  <si>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</si>
  <si>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</si>
  <si>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</si>
  <si>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</si>
  <si>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</si>
  <si>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</si>
  <si>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</si>
  <si>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</si>
  <si>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</si>
  <si>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</si>
  <si>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</si>
  <si>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</si>
  <si>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</si>
  <si>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</si>
  <si>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</si>
  <si>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</si>
  <si>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</si>
  <si>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</si>
  <si>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</si>
  <si>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</si>
  <si>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</si>
  <si>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</si>
  <si>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</si>
  <si>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</si>
  <si>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</si>
  <si>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</si>
  <si>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</si>
  <si>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</si>
  <si>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</si>
  <si>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</si>
  <si>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</si>
  <si>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</si>
  <si>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</si>
  <si>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</si>
  <si>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</si>
  <si>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</si>
  <si>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</si>
  <si>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</si>
  <si>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</si>
  <si>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</si>
  <si>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</si>
  <si>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</si>
  <si>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</si>
  <si>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</si>
  <si>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</si>
  <si>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</si>
  <si>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</si>
  <si>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</si>
  <si>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</si>
  <si>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</si>
  <si>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</si>
  <si>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</si>
  <si>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</si>
  <si>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</si>
  <si>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</si>
  <si>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</si>
  <si>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</si>
  <si>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</si>
  <si>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</si>
  <si>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</si>
  <si>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</si>
  <si>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</si>
  <si>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</si>
  <si>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</si>
  <si>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</si>
  <si>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</si>
  <si>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</si>
  <si>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</si>
  <si>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</si>
  <si>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</si>
  <si>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</si>
  <si>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</si>
  <si>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</si>
  <si>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</si>
  <si>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</si>
  <si>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</si>
  <si>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</si>
  <si>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</si>
  <si>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</si>
  <si>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</si>
  <si>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</si>
  <si>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</si>
  <si>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</si>
  <si>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</si>
  <si>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</si>
  <si>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</si>
  <si>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</si>
  <si>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</si>
  <si>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</si>
  <si>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</si>
  <si>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</si>
  <si>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</si>
  <si>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</si>
  <si>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</si>
  <si>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</si>
  <si>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</si>
  <si>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</si>
  <si>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</si>
  <si>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</si>
  <si>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</si>
  <si>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</si>
  <si>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</si>
  <si>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</si>
  <si>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</si>
  <si>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</si>
  <si>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</si>
  <si>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</si>
  <si>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</si>
  <si>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</si>
  <si>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</si>
  <si>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</si>
  <si>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</si>
  <si>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</si>
  <si>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</si>
  <si>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</si>
  <si>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</si>
  <si>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</si>
  <si>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</si>
  <si>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</si>
  <si>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</si>
  <si>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</si>
  <si>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</si>
  <si>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</si>
  <si>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</si>
  <si>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</si>
  <si>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</si>
  <si>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</si>
  <si>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</si>
  <si>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</si>
  <si>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</si>
  <si>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</si>
  <si>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</si>
  <si>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</si>
  <si>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</si>
  <si>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</si>
  <si>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</si>
  <si>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</si>
  <si>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</si>
  <si>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</si>
  <si>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</si>
  <si>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</si>
  <si>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</si>
  <si>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</si>
  <si>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</si>
  <si>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</si>
  <si>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</si>
  <si>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</si>
  <si>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</si>
  <si>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</si>
  <si>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</si>
  <si>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</si>
  <si>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</si>
  <si>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</si>
  <si>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</si>
  <si>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</si>
  <si>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</si>
  <si>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</si>
  <si>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</si>
  <si>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</si>
  <si>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</si>
  <si>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</si>
  <si>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</si>
  <si>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</si>
  <si>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</si>
  <si>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</si>
  <si>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</si>
  <si>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</si>
  <si>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</si>
  <si>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</si>
  <si>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</si>
  <si>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</si>
  <si>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</si>
  <si>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</si>
  <si>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</si>
  <si>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</si>
  <si>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</si>
  <si>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</si>
  <si>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</si>
  <si>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</si>
  <si>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</si>
  <si>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</si>
  <si>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</si>
  <si>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</si>
  <si>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</si>
  <si>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</si>
  <si>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</si>
  <si>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</si>
  <si>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</si>
  <si>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</si>
  <si>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</si>
  <si>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</si>
  <si>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</si>
  <si>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</si>
  <si>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</si>
  <si>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</si>
  <si>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</si>
  <si>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</si>
  <si>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</si>
  <si>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</si>
  <si>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</si>
  <si>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</si>
  <si>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</si>
  <si>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</si>
  <si>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</si>
  <si>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</si>
  <si>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</si>
  <si>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</si>
  <si>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</si>
  <si>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</si>
  <si>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</si>
  <si>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</si>
  <si>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</si>
  <si>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</si>
  <si>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</si>
  <si>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</si>
  <si>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</si>
  <si>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</si>
  <si>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</si>
  <si>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</si>
  <si>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</si>
  <si>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</si>
  <si>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</si>
  <si>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</si>
  <si>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</si>
  <si>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</si>
  <si>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</si>
  <si>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</si>
  <si>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</si>
  <si>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</si>
  <si>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</si>
  <si>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</si>
  <si>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</si>
  <si>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</si>
  <si>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</si>
  <si>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</si>
  <si>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</si>
  <si>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</si>
  <si>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</si>
  <si>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</si>
  <si>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</si>
  <si>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</si>
  <si>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</si>
  <si>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</si>
  <si>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</si>
  <si>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</si>
  <si>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</si>
  <si>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</si>
  <si>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</si>
  <si>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</si>
  <si>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</si>
  <si>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</si>
  <si>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</si>
  <si>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</si>
  <si>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</si>
  <si>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</si>
  <si>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</si>
  <si>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</si>
  <si>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</si>
  <si>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</si>
  <si>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</si>
  <si>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</si>
  <si>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</si>
  <si>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</si>
  <si>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</si>
  <si>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</si>
  <si>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</si>
  <si>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</si>
  <si>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</si>
  <si>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</si>
  <si>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</si>
  <si>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</si>
  <si>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</si>
  <si>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</si>
  <si>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</si>
  <si>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</si>
  <si>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</si>
  <si>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</si>
  <si>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</si>
  <si>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</si>
  <si>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</si>
  <si>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</si>
  <si>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</si>
  <si>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</si>
  <si>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</si>
  <si>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</si>
  <si>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</si>
  <si>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</si>
  <si>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</si>
  <si>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</si>
  <si>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</si>
  <si>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</si>
  <si>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</si>
  <si>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</si>
  <si>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</si>
  <si>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</si>
  <si>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</si>
  <si>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</si>
  <si>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</si>
  <si>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</si>
  <si>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</si>
  <si>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</si>
  <si>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</si>
  <si>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</si>
  <si>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</si>
  <si>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</si>
  <si>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</si>
  <si>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</si>
  <si>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</si>
  <si>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</si>
  <si>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</si>
  <si>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</si>
  <si>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</si>
  <si>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</si>
  <si>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</si>
  <si>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</si>
  <si>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</si>
  <si>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</si>
  <si>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</si>
  <si>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</si>
  <si>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</si>
  <si>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</si>
  <si>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</si>
  <si>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</si>
  <si>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</si>
  <si>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</si>
  <si>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</si>
  <si>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</si>
  <si>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</si>
  <si>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</si>
  <si>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</si>
  <si>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</si>
  <si>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</si>
  <si>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</si>
  <si>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</si>
  <si>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</si>
  <si>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</si>
  <si>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</si>
  <si>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</si>
  <si>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</si>
  <si>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</si>
  <si>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</si>
  <si>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</si>
  <si>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</si>
  <si>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</si>
  <si>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</si>
  <si>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</si>
  <si>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</si>
  <si>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</si>
  <si>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</si>
  <si>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</si>
  <si>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</si>
  <si>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</si>
  <si>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</si>
  <si>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</si>
  <si>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</si>
  <si>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</si>
  <si>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</si>
  <si>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</si>
  <si>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</si>
  <si>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</si>
  <si>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</si>
  <si>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</si>
  <si>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</si>
  <si>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</si>
  <si>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</si>
  <si>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</si>
  <si>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</si>
  <si>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</si>
  <si>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</si>
  <si>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</si>
  <si>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</si>
  <si>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</si>
  <si>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</si>
  <si>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</si>
  <si>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</si>
  <si>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</si>
  <si>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</si>
  <si>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</si>
  <si>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</si>
  <si>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</si>
  <si>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</si>
  <si>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</si>
  <si>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</si>
  <si>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</si>
  <si>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</si>
  <si>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</si>
  <si>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</si>
  <si>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</si>
  <si>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</si>
  <si>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</si>
  <si>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</si>
  <si>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</si>
  <si>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</si>
  <si>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</si>
  <si>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</si>
  <si>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</si>
  <si>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</si>
  <si>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</si>
  <si>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</si>
  <si>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</si>
  <si>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</si>
  <si>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</si>
  <si>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</si>
  <si>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</si>
  <si>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</si>
  <si>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</si>
  <si>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</si>
  <si>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</si>
  <si>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</si>
  <si>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</si>
  <si>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</si>
  <si>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</si>
  <si>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</si>
  <si>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</si>
  <si>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</si>
  <si>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</si>
  <si>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</si>
  <si>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</si>
  <si>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</si>
  <si>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</si>
  <si>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</si>
  <si>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</si>
  <si>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</si>
  <si>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</si>
  <si>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</si>
  <si>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</si>
  <si>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</si>
  <si>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</si>
  <si>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</si>
  <si>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</si>
  <si>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</si>
  <si>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</si>
  <si>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</si>
  <si>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</si>
  <si>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</si>
  <si>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</si>
  <si>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</si>
  <si>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</si>
  <si>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</si>
  <si>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</si>
  <si>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</si>
  <si>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</si>
  <si>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</si>
  <si>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</si>
  <si>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</si>
  <si>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</si>
  <si>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</si>
  <si>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</si>
  <si>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</si>
  <si>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</si>
  <si>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</si>
  <si>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</si>
  <si>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</si>
  <si>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</si>
  <si>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</si>
  <si>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</si>
  <si>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</si>
  <si>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</si>
  <si>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</si>
  <si>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</si>
  <si>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</si>
  <si>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</si>
  <si>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</si>
  <si>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</si>
  <si>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</si>
  <si>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</si>
  <si>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</si>
  <si>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</si>
  <si>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</si>
  <si>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</si>
  <si>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</si>
  <si>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</si>
  <si>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</si>
  <si>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</si>
  <si>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</si>
  <si>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</si>
  <si>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</si>
  <si>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</si>
  <si>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</si>
  <si>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</si>
  <si>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</si>
  <si>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</si>
  <si>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</si>
  <si>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</si>
  <si>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</si>
  <si>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</si>
  <si>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</si>
  <si>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</si>
  <si>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</si>
  <si>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</si>
  <si>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</si>
  <si>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</si>
  <si>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</si>
  <si>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</si>
  <si>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</si>
  <si>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</si>
  <si>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</si>
  <si>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</si>
  <si>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</si>
  <si>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</si>
  <si>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</si>
  <si>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</si>
  <si>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</si>
  <si>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</si>
  <si>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</si>
  <si>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</si>
  <si>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</si>
  <si>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</si>
  <si>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</si>
  <si>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</si>
  <si>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</si>
  <si>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</si>
  <si>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</si>
  <si>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</si>
  <si>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</si>
  <si>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</si>
  <si>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</si>
  <si>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</si>
  <si>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</si>
  <si>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</si>
  <si>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</si>
  <si>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</si>
  <si>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</si>
  <si>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</si>
  <si>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</si>
  <si>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</si>
  <si>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</si>
  <si>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</si>
  <si>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</si>
  <si>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</si>
  <si>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</si>
  <si>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</si>
  <si>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</si>
  <si>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</si>
  <si>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</si>
  <si>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</si>
  <si>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</si>
  <si>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</si>
  <si>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</si>
  <si>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</si>
  <si>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</si>
  <si>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</si>
  <si>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</si>
  <si>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</si>
  <si>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</si>
  <si>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</si>
  <si>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</si>
  <si>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</si>
  <si>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</si>
  <si>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</si>
  <si>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</si>
  <si>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</si>
  <si>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</si>
  <si>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</si>
  <si>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</si>
  <si>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</si>
  <si>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</si>
  <si>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</si>
  <si>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</si>
  <si>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</si>
  <si>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</si>
  <si>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</si>
  <si>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</si>
  <si>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</si>
  <si>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</si>
  <si>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</si>
  <si>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</si>
  <si>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</si>
  <si>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</si>
  <si>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</si>
  <si>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</si>
  <si>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</si>
  <si>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</si>
  <si>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</si>
  <si>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</si>
  <si>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</si>
  <si>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</si>
  <si>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</si>
  <si>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</si>
  <si>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</si>
  <si>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</si>
  <si>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</si>
  <si>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</si>
  <si>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</si>
  <si>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</si>
  <si>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</si>
  <si>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</si>
  <si>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</si>
  <si>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</si>
  <si>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</si>
  <si>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</si>
  <si>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</si>
  <si>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</si>
  <si>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</si>
  <si>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</si>
  <si>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</si>
  <si>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</si>
  <si>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</si>
  <si>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</si>
  <si>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</si>
  <si>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</si>
  <si>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</si>
  <si>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</si>
  <si>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</si>
  <si>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</si>
  <si>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</si>
  <si>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</si>
  <si>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</si>
  <si>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</si>
  <si>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</si>
  <si>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</si>
  <si>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</si>
  <si>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</si>
  <si>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</si>
  <si>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</si>
  <si>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</si>
  <si>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</si>
  <si>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</si>
  <si>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</si>
  <si>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</si>
  <si>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</si>
  <si>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</si>
  <si>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</si>
  <si>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</si>
  <si>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</si>
  <si>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</si>
  <si>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</si>
  <si>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</si>
  <si>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</si>
  <si>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</si>
  <si>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</si>
  <si>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</si>
  <si>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</si>
  <si>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</si>
  <si>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</si>
  <si>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</si>
  <si>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</si>
  <si>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</si>
  <si>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</si>
  <si>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</si>
  <si>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</si>
  <si>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</si>
  <si>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</si>
  <si>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</si>
  <si>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</si>
  <si>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</si>
  <si>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</si>
  <si>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</si>
  <si>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</si>
  <si>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</si>
  <si>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</si>
  <si>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</si>
  <si>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</si>
  <si>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</si>
  <si>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</si>
  <si>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</si>
  <si>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</si>
  <si>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</si>
  <si>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</si>
  <si>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</si>
  <si>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</si>
  <si>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</si>
  <si>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</si>
  <si>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</si>
  <si>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</si>
  <si>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</si>
  <si>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</si>
  <si>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</si>
  <si>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</si>
  <si>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</si>
  <si>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</si>
  <si>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</si>
  <si>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</si>
  <si>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</si>
  <si>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</si>
  <si>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</si>
  <si>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</si>
  <si>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</si>
  <si>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</si>
  <si>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</si>
  <si>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</si>
  <si>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</si>
  <si>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</si>
  <si>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</si>
  <si>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</si>
  <si>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</si>
  <si>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</si>
  <si>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</si>
  <si>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</si>
  <si>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</si>
  <si>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</si>
  <si>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</si>
  <si>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</si>
  <si>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</si>
  <si>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</si>
  <si>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</si>
  <si>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</si>
  <si>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</si>
  <si>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</si>
  <si>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</si>
  <si>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</si>
  <si>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</si>
  <si>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</si>
  <si>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</si>
  <si>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</si>
  <si>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</si>
  <si>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</si>
  <si>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</si>
  <si>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</si>
  <si>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</si>
  <si>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</si>
  <si>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</si>
  <si>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</si>
  <si>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</si>
  <si>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</si>
  <si>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</si>
  <si>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</si>
  <si>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</si>
  <si>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</si>
  <si>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</si>
  <si>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</si>
  <si>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</si>
  <si>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</si>
  <si>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</si>
  <si>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</si>
  <si>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</si>
  <si>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</si>
  <si>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</si>
  <si>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</si>
  <si>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</si>
  <si>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</si>
  <si>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</si>
  <si>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</si>
  <si>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</si>
  <si>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</si>
  <si>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</si>
  <si>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</si>
  <si>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</si>
  <si>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</si>
  <si>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</si>
  <si>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</si>
  <si>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</si>
  <si>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</si>
  <si>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</si>
  <si>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</si>
  <si>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</si>
  <si>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</si>
  <si>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</si>
  <si>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</si>
  <si>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</si>
  <si>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</si>
  <si>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</si>
  <si>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</si>
  <si>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</si>
  <si>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</si>
  <si>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</si>
  <si>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</si>
  <si>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</si>
  <si>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</si>
  <si>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</si>
  <si>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</si>
  <si>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</si>
  <si>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</si>
  <si>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</si>
  <si>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</si>
  <si>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</si>
  <si>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</si>
  <si>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</si>
  <si>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</si>
  <si>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</si>
  <si>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</si>
  <si>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</si>
  <si>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</si>
  <si>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</si>
  <si>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</si>
  <si>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</si>
  <si>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</si>
  <si>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</si>
  <si>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</si>
  <si>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</si>
  <si>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</si>
  <si>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</si>
  <si>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</si>
  <si>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</si>
  <si>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</si>
  <si>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</si>
  <si>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</si>
  <si>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</si>
  <si>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</si>
  <si>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</si>
  <si>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</si>
  <si>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</si>
  <si>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</si>
  <si>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</si>
  <si>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</si>
  <si>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</si>
  <si>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</si>
  <si>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</si>
  <si>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</si>
  <si>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</si>
  <si>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</si>
  <si>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</si>
  <si>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</si>
  <si>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</si>
  <si>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</si>
  <si>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</si>
  <si>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</si>
  <si>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</si>
  <si>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</si>
  <si>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</si>
  <si>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</si>
  <si>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</si>
  <si>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</si>
  <si>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</si>
  <si>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</si>
  <si>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</si>
  <si>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</si>
  <si>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</si>
  <si>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</si>
  <si>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</si>
  <si>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</si>
  <si>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</si>
  <si>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</si>
  <si>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</si>
  <si>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</si>
  <si>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</si>
  <si>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</si>
  <si>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</si>
  <si>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</si>
  <si>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</si>
  <si>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</si>
  <si>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</si>
  <si>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</si>
  <si>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</si>
  <si>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</si>
  <si>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</si>
  <si>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</si>
  <si>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</si>
  <si>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</si>
  <si>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</si>
  <si>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</si>
  <si>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</si>
  <si>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</si>
  <si>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</si>
  <si>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</si>
  <si>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</si>
  <si>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</si>
  <si>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</si>
  <si>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</si>
  <si>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</si>
  <si>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</si>
  <si>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</si>
  <si>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</si>
  <si>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</si>
  <si>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</si>
  <si>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</si>
  <si>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</si>
  <si>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</si>
  <si>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</si>
  <si>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</si>
  <si>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</si>
  <si>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</si>
  <si>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</si>
  <si>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</si>
  <si>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</si>
  <si>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</si>
  <si>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</si>
  <si>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</si>
  <si>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</si>
  <si>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</si>
  <si>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</si>
  <si>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</si>
  <si>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</si>
  <si>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</si>
  <si>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</si>
  <si>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</si>
  <si>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</si>
  <si>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</si>
  <si>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</si>
  <si>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</si>
  <si>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</si>
  <si>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</si>
  <si>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</si>
  <si>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</si>
  <si>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</si>
  <si>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</si>
  <si>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</si>
  <si>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</si>
  <si>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</si>
  <si>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</si>
  <si>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</si>
  <si>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</si>
  <si>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</si>
  <si>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</si>
  <si>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</si>
  <si>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</si>
  <si>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</si>
  <si>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</si>
  <si>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</si>
  <si>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</si>
  <si>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</si>
  <si>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</si>
  <si>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</si>
  <si>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</si>
  <si>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</si>
  <si>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</si>
  <si>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</si>
  <si>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</si>
  <si>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</si>
  <si>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</si>
  <si>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</si>
  <si>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</si>
  <si>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</si>
  <si>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</si>
  <si>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</si>
  <si>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</si>
  <si>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</si>
  <si>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</si>
  <si>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</si>
  <si>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</si>
  <si>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</si>
  <si>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</si>
  <si>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</si>
  <si>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</si>
  <si>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</si>
  <si>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</si>
  <si>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</si>
  <si>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</si>
  <si>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</si>
  <si>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</si>
  <si>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</si>
  <si>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</si>
  <si>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</si>
  <si>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</si>
  <si>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</si>
  <si>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</si>
  <si>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</si>
  <si>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</si>
  <si>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</si>
  <si>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</si>
  <si>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</si>
  <si>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</si>
  <si>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</si>
  <si>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</si>
  <si>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</si>
  <si>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</si>
  <si>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</si>
  <si>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</si>
  <si>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</si>
  <si>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</si>
  <si>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</si>
  <si>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</si>
  <si>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</si>
  <si>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</si>
  <si>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</si>
  <si>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</si>
  <si>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</si>
  <si>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</si>
  <si>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</si>
  <si>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</si>
  <si>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</si>
  <si>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</si>
  <si>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</si>
  <si>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</si>
  <si>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</si>
  <si>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</si>
  <si>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</si>
  <si>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</si>
  <si>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</si>
  <si>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</si>
  <si>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</si>
  <si>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</si>
  <si>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</si>
  <si>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</si>
  <si>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</si>
  <si>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</si>
  <si>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</si>
  <si>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</si>
  <si>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</si>
  <si>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</si>
  <si>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</si>
  <si>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</si>
  <si>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</si>
  <si>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</si>
  <si>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</si>
  <si>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</si>
  <si>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</si>
  <si>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</si>
  <si>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</si>
  <si>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</si>
  <si>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</si>
  <si>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</si>
  <si>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</si>
  <si>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</si>
  <si>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</si>
  <si>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</si>
  <si>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</si>
  <si>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</si>
  <si>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</si>
  <si>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</si>
  <si>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</si>
  <si>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</si>
  <si>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</si>
  <si>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</si>
  <si>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</si>
  <si>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</si>
  <si>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</si>
  <si>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</si>
  <si>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</si>
  <si>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</si>
  <si>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</si>
  <si>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</si>
  <si>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</si>
  <si>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</si>
  <si>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</si>
  <si>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</si>
  <si>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</si>
  <si>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</si>
  <si>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</si>
  <si>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</si>
  <si>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</si>
  <si>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</si>
  <si>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</si>
  <si>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</si>
  <si>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</si>
  <si>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</si>
  <si>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</si>
  <si>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</si>
  <si>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</si>
  <si>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</si>
  <si>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</si>
  <si>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</si>
  <si>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</si>
  <si>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</si>
  <si>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</si>
  <si>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</si>
  <si>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</si>
  <si>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</si>
  <si>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</si>
  <si>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</si>
  <si>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</si>
  <si>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</si>
  <si>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</si>
  <si>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</si>
  <si>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</si>
  <si>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</si>
  <si>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</si>
  <si>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</si>
  <si>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</si>
  <si>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</si>
  <si>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</si>
  <si>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</si>
  <si>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</si>
  <si>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</si>
  <si>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</si>
  <si>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</si>
  <si>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</si>
  <si>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</si>
  <si>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</si>
  <si>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</si>
  <si>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</si>
  <si>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</si>
  <si>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</si>
  <si>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</si>
  <si>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</si>
  <si>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</si>
  <si>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</si>
  <si>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</si>
  <si>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</si>
  <si>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</si>
  <si>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</si>
  <si>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</si>
  <si>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</si>
  <si>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</si>
  <si>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</si>
  <si>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</si>
  <si>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</si>
  <si>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</si>
  <si>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</si>
  <si>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</si>
  <si>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</si>
  <si>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</si>
  <si>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</si>
  <si>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</si>
  <si>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</si>
  <si>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</si>
  <si>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</si>
  <si>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</si>
  <si>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</si>
  <si>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</si>
  <si>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</si>
  <si>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</si>
  <si>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</si>
  <si>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</si>
  <si>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</si>
  <si>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</si>
  <si>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</si>
  <si>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</si>
  <si>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</si>
  <si>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</si>
  <si>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</si>
  <si>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</si>
  <si>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</si>
  <si>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</si>
  <si>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</si>
  <si>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</si>
  <si>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</si>
  <si>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</si>
  <si>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</si>
  <si>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</si>
  <si>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</si>
  <si>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</si>
  <si>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</si>
  <si>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</si>
  <si>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</si>
  <si>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</si>
  <si>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</si>
  <si>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</si>
  <si>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</si>
  <si>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</si>
  <si>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</si>
  <si>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</si>
  <si>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</si>
  <si>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</si>
  <si>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</si>
  <si>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</si>
  <si>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</si>
  <si>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</si>
  <si>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</si>
  <si>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</si>
  <si>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</si>
  <si>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</si>
  <si>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</si>
  <si>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</si>
  <si>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</si>
  <si>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</si>
  <si>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</si>
  <si>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</si>
  <si>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</si>
  <si>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</si>
  <si>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</si>
  <si>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</si>
  <si>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</si>
  <si>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</si>
  <si>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</si>
  <si>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</si>
  <si>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</si>
  <si>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</si>
  <si>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</si>
  <si>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</si>
  <si>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</si>
  <si>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</si>
  <si>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</si>
  <si>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</si>
  <si>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</si>
  <si>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</si>
  <si>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</si>
  <si>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</si>
  <si>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</si>
  <si>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</si>
  <si>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</si>
  <si>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</si>
  <si>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</si>
  <si>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</si>
  <si>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</si>
  <si>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</si>
  <si>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</si>
  <si>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</si>
  <si>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</si>
  <si>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</si>
  <si>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</si>
  <si>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</si>
  <si>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</si>
  <si>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</si>
  <si>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</si>
  <si>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</si>
  <si>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</si>
  <si>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</si>
  <si>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</si>
  <si>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</si>
  <si>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</si>
  <si>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</si>
  <si>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</si>
  <si>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</si>
  <si>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</si>
  <si>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</si>
  <si>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</si>
  <si>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</si>
  <si>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</si>
  <si>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</si>
  <si>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</si>
  <si>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</si>
  <si>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</si>
  <si>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</si>
  <si>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</si>
  <si>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</si>
  <si>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</si>
  <si>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</si>
  <si>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</si>
  <si>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</si>
  <si>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</si>
  <si>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</si>
  <si>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</si>
  <si>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</si>
  <si>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</si>
  <si>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</si>
  <si>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</si>
  <si>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</si>
  <si>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</si>
  <si>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</si>
  <si>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</si>
  <si>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</si>
  <si>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</si>
  <si>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</si>
  <si>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</si>
  <si>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</si>
  <si>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</si>
  <si>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</si>
  <si>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</si>
  <si>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</si>
  <si>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</si>
  <si>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</si>
  <si>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</si>
  <si>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</si>
  <si>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</si>
  <si>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</si>
  <si>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</si>
  <si>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</si>
  <si>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</si>
  <si>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</si>
  <si>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</si>
  <si>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</si>
  <si>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</si>
  <si>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</si>
  <si>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</si>
  <si>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</si>
  <si>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</si>
  <si>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</si>
  <si>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</si>
  <si>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</si>
  <si>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</si>
  <si>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</si>
  <si>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</si>
  <si>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</si>
  <si>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</si>
  <si>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</si>
  <si>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</si>
  <si>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</si>
  <si>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</si>
  <si>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</si>
  <si>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</si>
  <si>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</si>
  <si>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</si>
  <si>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</si>
  <si>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</si>
  <si>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</si>
  <si>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</si>
  <si>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</si>
  <si>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</si>
  <si>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</si>
  <si>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</si>
  <si>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</si>
  <si>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</si>
  <si>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</si>
  <si>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</si>
  <si>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</si>
  <si>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</si>
  <si>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</si>
  <si>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</si>
  <si>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</si>
  <si>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</si>
  <si>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</si>
  <si>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</si>
  <si>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</si>
  <si>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</si>
  <si>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</si>
  <si>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</si>
  <si>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</si>
  <si>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</si>
  <si>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</si>
  <si>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</si>
  <si>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</si>
  <si>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</si>
  <si>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</si>
  <si>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</si>
  <si>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</si>
  <si>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</si>
  <si>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</si>
  <si>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</si>
  <si>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</si>
  <si>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</si>
  <si>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</si>
  <si>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</si>
  <si>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</si>
  <si>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</si>
  <si>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</si>
  <si>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</si>
  <si>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</si>
  <si>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</si>
  <si>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</si>
  <si>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</si>
  <si>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</si>
  <si>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</si>
  <si>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</si>
  <si>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</si>
  <si>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</si>
  <si>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</si>
  <si>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</si>
  <si>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</si>
  <si>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</si>
  <si>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</si>
  <si>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</si>
  <si>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</si>
  <si>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</si>
  <si>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</si>
  <si>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</si>
  <si>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</si>
  <si>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</si>
  <si>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</si>
  <si>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</si>
  <si>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</si>
  <si>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</si>
  <si>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</si>
  <si>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</si>
  <si>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</si>
  <si>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</si>
  <si>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</si>
  <si>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</si>
  <si>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</si>
  <si>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</si>
  <si>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</si>
  <si>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</si>
  <si>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</si>
  <si>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</si>
  <si>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</si>
  <si>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</si>
  <si>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</si>
  <si>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</si>
  <si>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</si>
  <si>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</si>
  <si>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</si>
  <si>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</si>
  <si>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</si>
  <si>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</si>
  <si>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</si>
  <si>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</si>
  <si>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</si>
  <si>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</si>
  <si>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</si>
  <si>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</si>
  <si>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</si>
  <si>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</si>
  <si>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</si>
  <si>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</si>
  <si>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</si>
  <si>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</si>
  <si>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</si>
  <si>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</si>
  <si>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</si>
  <si>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</si>
  <si>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</si>
  <si>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</si>
  <si>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</si>
  <si>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</si>
  <si>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</si>
  <si>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</si>
  <si>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</si>
  <si>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</si>
  <si>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</si>
  <si>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</si>
  <si>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</si>
  <si>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</si>
  <si>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</si>
  <si>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</si>
  <si>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</si>
  <si>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</si>
  <si>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</si>
  <si>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</si>
  <si>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</si>
  <si>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</si>
  <si>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</si>
  <si>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</si>
  <si>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</si>
  <si>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</si>
  <si>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</si>
  <si>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</si>
  <si>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</si>
  <si>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</si>
  <si>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</si>
  <si>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</si>
  <si>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</si>
  <si>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</si>
  <si>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</si>
  <si>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</si>
  <si>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</si>
  <si>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</si>
  <si>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</si>
  <si>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</si>
  <si>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</si>
  <si>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</si>
  <si>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</si>
  <si>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</si>
  <si>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</si>
  <si>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</si>
  <si>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</si>
  <si>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</si>
  <si>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</si>
  <si>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</si>
  <si>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</si>
  <si>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</si>
  <si>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</si>
  <si>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</si>
  <si>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</si>
  <si>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</si>
  <si>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</si>
  <si>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</si>
  <si>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</si>
  <si>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</si>
  <si>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</si>
  <si>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</si>
  <si>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</si>
  <si>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</si>
  <si>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</si>
  <si>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</si>
  <si>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</si>
  <si>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</si>
  <si>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</si>
  <si>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</si>
  <si>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</si>
  <si>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</si>
  <si>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</si>
  <si>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</si>
  <si>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</si>
  <si>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</si>
  <si>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</si>
  <si>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</si>
  <si>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</si>
  <si>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</si>
  <si>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</si>
  <si>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</si>
  <si>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</si>
  <si>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</si>
  <si>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</si>
  <si>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</si>
  <si>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</si>
  <si>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</si>
  <si>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</si>
  <si>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</si>
  <si>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</si>
  <si>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</si>
  <si>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</si>
  <si>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</si>
  <si>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</si>
  <si>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</si>
  <si>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</si>
  <si>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</si>
  <si>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</si>
  <si>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</si>
  <si>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</si>
  <si>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</si>
  <si>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</si>
  <si>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</si>
  <si>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</si>
  <si>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</si>
  <si>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</si>
  <si>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</si>
  <si>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</si>
  <si>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</si>
  <si>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</si>
  <si>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</si>
  <si>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</si>
  <si>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</si>
  <si>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</si>
  <si>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</si>
  <si>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</si>
  <si>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</si>
  <si>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</si>
  <si>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</si>
  <si>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</si>
  <si>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</si>
  <si>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</si>
  <si>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</si>
  <si>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</si>
  <si>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</si>
  <si>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</si>
  <si>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</si>
  <si>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</si>
  <si>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</si>
  <si>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</si>
  <si>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</si>
  <si>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</si>
  <si>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</si>
  <si>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</si>
  <si>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</si>
  <si>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</si>
  <si>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</si>
  <si>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</si>
  <si>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</si>
  <si>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</si>
  <si>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</si>
  <si>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</si>
  <si>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</si>
  <si>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</si>
  <si>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</si>
  <si>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</si>
  <si>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</si>
  <si>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</si>
  <si>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</si>
  <si>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</si>
  <si>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</si>
  <si>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</si>
  <si>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</si>
  <si>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</si>
  <si>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</si>
  <si>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</si>
  <si>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</si>
  <si>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</si>
  <si>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</si>
  <si>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</si>
  <si>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</si>
  <si>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</si>
  <si>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</si>
  <si>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</si>
  <si>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</si>
  <si>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</si>
  <si>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</si>
  <si>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</si>
  <si>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</si>
  <si>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</si>
  <si>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</si>
  <si>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</si>
  <si>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</si>
  <si>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</si>
  <si>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</si>
  <si>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</si>
  <si>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</si>
  <si>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</si>
  <si>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</si>
  <si>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</si>
  <si>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</si>
  <si>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</si>
  <si>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</si>
  <si>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</si>
  <si>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</si>
  <si>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</si>
  <si>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</si>
  <si>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</si>
  <si>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</si>
  <si>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</si>
  <si>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</si>
  <si>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</si>
  <si>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</si>
  <si>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</si>
  <si>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</si>
  <si>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</si>
  <si>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</si>
  <si>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</si>
  <si>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</si>
  <si>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</si>
  <si>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</si>
  <si>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</si>
  <si>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</si>
  <si>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</si>
  <si>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</si>
  <si>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</si>
  <si>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</si>
  <si>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</si>
  <si>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</si>
  <si>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</si>
  <si>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</si>
  <si>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</si>
  <si>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</si>
  <si>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</si>
  <si>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</si>
  <si>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</si>
  <si>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</si>
  <si>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</si>
  <si>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</si>
  <si>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</si>
  <si>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</si>
  <si>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</si>
  <si>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</si>
  <si>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</si>
  <si>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</si>
  <si>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</si>
  <si>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</si>
  <si>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</si>
  <si>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</si>
  <si>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</si>
  <si>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</si>
  <si>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</si>
  <si>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</si>
  <si>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</si>
  <si>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</si>
  <si>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</si>
  <si>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</si>
  <si>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</si>
  <si>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</si>
  <si>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</si>
  <si>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</si>
  <si>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</si>
  <si>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</si>
  <si>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</si>
  <si>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</si>
  <si>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</si>
  <si>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</si>
  <si>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</si>
  <si>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</si>
  <si>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</si>
  <si>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</si>
  <si>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</si>
  <si>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</si>
  <si>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</si>
  <si>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</si>
  <si>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</si>
  <si>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</si>
  <si>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</si>
  <si>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</si>
  <si>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</si>
  <si>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</si>
  <si>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</si>
  <si>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</si>
  <si>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</si>
  <si>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</si>
  <si>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</si>
  <si>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</si>
  <si>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</si>
  <si>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</si>
  <si>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</si>
  <si>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</si>
  <si>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</si>
  <si>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</si>
  <si>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</si>
  <si>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</si>
  <si>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</si>
  <si>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</si>
  <si>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</si>
  <si>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</si>
  <si>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</si>
  <si>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</si>
  <si>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</si>
  <si>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</si>
  <si>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</si>
  <si>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</si>
  <si>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</si>
  <si>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</si>
  <si>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</si>
  <si>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</si>
  <si>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</si>
  <si>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</si>
  <si>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</si>
  <si>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</si>
  <si>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</si>
  <si>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</si>
  <si>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</si>
  <si>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</si>
  <si>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</si>
  <si>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</si>
  <si>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</si>
  <si>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</si>
  <si>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</si>
  <si>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</si>
  <si>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</si>
  <si>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</si>
  <si>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</si>
  <si>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</si>
  <si>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</si>
  <si>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</si>
  <si>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</si>
  <si>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</si>
  <si>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</si>
  <si>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</si>
  <si>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</si>
  <si>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</si>
  <si>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</si>
  <si>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</si>
  <si>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</si>
  <si>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</si>
  <si>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</si>
  <si>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</si>
  <si>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</si>
  <si>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</si>
  <si>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</si>
  <si>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</si>
  <si>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</si>
  <si>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</si>
  <si>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</si>
  <si>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</si>
  <si>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</si>
  <si>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</si>
  <si>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</si>
  <si>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</si>
  <si>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</si>
  <si>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</si>
  <si>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</si>
  <si>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</si>
  <si>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</si>
  <si>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</si>
  <si>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</si>
  <si>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</si>
  <si>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</si>
  <si>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</si>
  <si>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</si>
  <si>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</si>
  <si>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</si>
  <si>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</si>
  <si>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</si>
  <si>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</si>
  <si>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</si>
  <si>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</si>
  <si>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</si>
  <si>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</si>
  <si>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</si>
  <si>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</si>
  <si>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</si>
  <si>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</si>
  <si>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</si>
  <si>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</si>
  <si>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</si>
  <si>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</si>
  <si>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</si>
  <si>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</si>
  <si>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</si>
  <si>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</si>
  <si>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</si>
  <si>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</si>
  <si>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</si>
  <si>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</si>
  <si>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</si>
  <si>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</si>
  <si>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</si>
  <si>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</si>
  <si>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</si>
  <si>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</si>
  <si>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</si>
  <si>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</si>
  <si>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</si>
  <si>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</si>
  <si>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</si>
  <si>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</si>
  <si>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</si>
  <si>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</si>
  <si>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</si>
  <si>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</si>
  <si>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</si>
  <si>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</si>
  <si>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</si>
  <si>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</si>
  <si>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</si>
  <si>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</si>
  <si>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</si>
  <si>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</si>
  <si>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</si>
  <si>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</si>
  <si>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</si>
  <si>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</si>
  <si>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</si>
  <si>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</si>
  <si>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</si>
  <si>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</si>
  <si>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</si>
  <si>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</si>
  <si>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</si>
  <si>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</si>
  <si>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</si>
  <si>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</si>
  <si>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</si>
  <si>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</si>
  <si>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</si>
  <si>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</si>
  <si>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</si>
  <si>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</si>
  <si>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</si>
  <si>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</si>
  <si>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</si>
  <si>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</si>
  <si>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</si>
  <si>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</si>
  <si>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</si>
  <si>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</si>
  <si>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</si>
  <si>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</si>
  <si>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</si>
  <si>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</si>
  <si>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</si>
  <si>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</si>
  <si>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</si>
  <si>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</si>
  <si>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</si>
  <si>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</si>
  <si>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</si>
  <si>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</si>
  <si>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</si>
  <si>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</si>
  <si>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</si>
  <si>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</si>
  <si>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</si>
  <si>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</si>
  <si>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</si>
  <si>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</si>
  <si>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</si>
  <si>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</si>
  <si>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</si>
  <si>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</si>
  <si>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</si>
  <si>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</si>
  <si>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</si>
  <si>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</si>
  <si>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</si>
  <si>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</si>
  <si>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</si>
  <si>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</si>
  <si>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</si>
  <si>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</si>
  <si>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</si>
  <si>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</si>
  <si>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</si>
  <si>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</si>
  <si>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</si>
  <si>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</si>
  <si>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</si>
  <si>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</si>
  <si>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</si>
  <si>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</si>
  <si>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</si>
  <si>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</si>
  <si>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</si>
  <si>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</si>
  <si>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</si>
  <si>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</si>
  <si>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</si>
  <si>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</si>
  <si>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</si>
  <si>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</si>
  <si>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</si>
  <si>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</si>
  <si>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</si>
  <si>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</si>
  <si>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</si>
  <si>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</si>
  <si>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</si>
  <si>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</si>
  <si>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</si>
  <si>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</si>
  <si>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</si>
  <si>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</si>
  <si>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</si>
  <si>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</si>
  <si>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</si>
  <si>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</si>
  <si>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</si>
  <si>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</si>
  <si>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</si>
  <si>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</si>
  <si>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</si>
  <si>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</si>
  <si>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</si>
  <si>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</si>
  <si>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</si>
  <si>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</si>
  <si>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</si>
  <si>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</si>
  <si>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</si>
  <si>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</si>
  <si>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</si>
  <si>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</si>
  <si>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</si>
  <si>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</si>
  <si>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</si>
  <si>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</si>
  <si>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</si>
  <si>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</si>
  <si>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</si>
  <si>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</si>
  <si>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</si>
  <si>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</si>
  <si>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</si>
  <si>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</si>
  <si>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</si>
  <si>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</si>
  <si>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</si>
  <si>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</si>
  <si>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</si>
  <si>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</si>
  <si>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</si>
  <si>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</si>
  <si>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</si>
  <si>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</si>
  <si>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</si>
  <si>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</si>
  <si>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</si>
  <si>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</si>
  <si>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</si>
  <si>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</si>
  <si>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</si>
  <si>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</si>
  <si>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</si>
  <si>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</si>
  <si>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</si>
  <si>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</si>
  <si>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</si>
  <si>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</si>
  <si>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</si>
  <si>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</si>
  <si>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</si>
  <si>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</si>
  <si>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</si>
  <si>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</si>
  <si>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</si>
  <si>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</si>
  <si>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</si>
  <si>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</si>
  <si>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</si>
  <si>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</si>
  <si>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</si>
  <si>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</si>
  <si>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</si>
  <si>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</si>
  <si>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</si>
  <si>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</si>
  <si>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</si>
  <si>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</si>
  <si>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</si>
  <si>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</si>
  <si>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</si>
  <si>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</si>
  <si>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</si>
  <si>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</si>
  <si>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</si>
  <si>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</si>
  <si>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</si>
  <si>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</si>
  <si>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</si>
  <si>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</si>
  <si>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</si>
  <si>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</si>
  <si>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</si>
  <si>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</si>
  <si>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</si>
  <si>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</si>
  <si>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</si>
  <si>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</si>
  <si>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</si>
  <si>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</si>
  <si>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</si>
  <si>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</si>
  <si>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</si>
  <si>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</si>
  <si>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</si>
  <si>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</si>
  <si>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</si>
  <si>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</si>
  <si>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</si>
  <si>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</si>
  <si>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</si>
  <si>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</si>
  <si>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</si>
  <si>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</si>
  <si>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</si>
  <si>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</si>
  <si>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</si>
  <si>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</si>
  <si>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</si>
  <si>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</si>
  <si>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</si>
  <si>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</si>
  <si>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</si>
  <si>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</si>
  <si>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</si>
  <si>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</si>
  <si>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</si>
  <si>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</si>
  <si>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</si>
  <si>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</si>
  <si>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</si>
  <si>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</si>
  <si>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</si>
  <si>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</si>
  <si>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</si>
  <si>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</si>
  <si>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</si>
  <si>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</si>
  <si>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</si>
  <si>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</si>
  <si>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</si>
  <si>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</si>
  <si>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</si>
  <si>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</si>
  <si>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</si>
  <si>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</si>
  <si>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</si>
  <si>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</si>
  <si>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</si>
  <si>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</si>
  <si>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</si>
  <si>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</si>
  <si>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</si>
  <si>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</si>
  <si>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</si>
  <si>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</si>
  <si>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</si>
  <si>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</si>
  <si>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</si>
  <si>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</si>
  <si>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</si>
  <si>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</si>
  <si>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</si>
  <si>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</si>
  <si>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</si>
  <si>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</si>
  <si>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</si>
  <si>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</si>
  <si>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</si>
  <si>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</si>
  <si>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</si>
  <si>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</si>
  <si>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</si>
  <si>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</si>
  <si>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</si>
  <si>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</si>
  <si>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</si>
  <si>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</si>
  <si>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</si>
  <si>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</si>
  <si>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</si>
  <si>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</si>
  <si>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</si>
  <si>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</si>
  <si>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</si>
  <si>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</si>
  <si>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</si>
  <si>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</si>
  <si>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</si>
  <si>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</si>
  <si>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</si>
  <si>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</si>
  <si>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</si>
  <si>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</si>
  <si>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</si>
  <si>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</si>
  <si>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</si>
  <si>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</si>
  <si>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</si>
  <si>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</si>
  <si>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</si>
  <si>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</si>
  <si>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</si>
  <si>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</si>
  <si>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</si>
  <si>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</si>
  <si>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</si>
  <si>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</si>
  <si>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</si>
  <si>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</si>
  <si>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</si>
  <si>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</si>
  <si>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</si>
  <si>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</si>
  <si>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</si>
  <si>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</si>
  <si>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</si>
  <si>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</si>
  <si>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</si>
  <si>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</si>
  <si>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</si>
  <si>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</si>
  <si>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</si>
  <si>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</si>
  <si>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</si>
  <si>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</si>
  <si>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</si>
  <si>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</si>
  <si>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</si>
  <si>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</si>
  <si>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</si>
  <si>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</si>
  <si>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</si>
  <si>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</si>
  <si>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</si>
  <si>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</si>
  <si>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</si>
  <si>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</si>
  <si>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</si>
  <si>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</si>
  <si>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</si>
  <si>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</si>
  <si>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</si>
  <si>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</si>
  <si>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</si>
  <si>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</si>
  <si>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</si>
  <si>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</si>
  <si>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</si>
  <si>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</si>
  <si>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</si>
  <si>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</si>
  <si>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</si>
  <si>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</si>
  <si>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</si>
  <si>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</si>
  <si>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</si>
  <si>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</si>
  <si>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</si>
  <si>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</si>
  <si>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</si>
  <si>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</si>
  <si>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</si>
  <si>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</si>
  <si>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</si>
  <si>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</si>
  <si>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</si>
  <si>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</si>
  <si>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</si>
  <si>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</si>
  <si>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</si>
  <si>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</si>
  <si>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</si>
  <si>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</si>
  <si>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</si>
  <si>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</si>
  <si>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</si>
  <si>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</si>
  <si>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</si>
  <si>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</si>
  <si>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</si>
  <si>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</si>
  <si>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</si>
  <si>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</si>
  <si>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</si>
  <si>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</si>
  <si>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</si>
  <si>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</si>
  <si>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</si>
  <si>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</si>
  <si>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</si>
  <si>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</si>
  <si>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</si>
  <si>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</si>
  <si>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</si>
  <si>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</si>
  <si>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</si>
  <si>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</si>
  <si>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</si>
  <si>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</si>
  <si>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</si>
  <si>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</si>
  <si>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</si>
  <si>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</si>
  <si>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</si>
  <si>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</si>
  <si>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</si>
  <si>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</si>
  <si>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</si>
  <si>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</si>
  <si>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</si>
  <si>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</si>
  <si>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</si>
  <si>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</si>
  <si>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</si>
  <si>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</si>
  <si>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</si>
  <si>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</si>
  <si>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</si>
  <si>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</si>
  <si>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</si>
  <si>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</si>
  <si>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</si>
  <si>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</si>
  <si>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</si>
  <si>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</si>
  <si>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</si>
  <si>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</si>
  <si>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</si>
  <si>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</si>
  <si>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</si>
  <si>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</si>
  <si>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</si>
  <si>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</si>
  <si>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</si>
  <si>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</si>
  <si>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</si>
  <si>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</si>
  <si>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</si>
  <si>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</si>
  <si>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</si>
  <si>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</si>
  <si>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</si>
  <si>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</si>
  <si>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</si>
  <si>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</si>
  <si>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</si>
  <si>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</si>
  <si>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</si>
  <si>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</si>
  <si>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</si>
  <si>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</si>
  <si>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</si>
  <si>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</si>
  <si>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</si>
  <si>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</si>
  <si>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</si>
  <si>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</si>
  <si>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</si>
  <si>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</si>
  <si>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</si>
  <si>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</si>
  <si>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</si>
  <si>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</si>
  <si>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</si>
  <si>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</si>
  <si>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</si>
  <si>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</si>
  <si>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</si>
  <si>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</si>
  <si>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</si>
  <si>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</si>
  <si>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</si>
  <si>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</si>
  <si>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</si>
  <si>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</si>
  <si>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</si>
  <si>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</si>
  <si>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</si>
  <si>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</si>
  <si>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</si>
  <si>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</si>
  <si>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</si>
  <si>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</si>
  <si>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</si>
  <si>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</si>
  <si>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</si>
  <si>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</si>
  <si>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</si>
  <si>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</si>
  <si>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</si>
  <si>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</si>
  <si>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</si>
  <si>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</si>
  <si>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</si>
  <si>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</si>
  <si>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</si>
  <si>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</si>
  <si>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</si>
  <si>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</si>
  <si>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</si>
  <si>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</si>
  <si>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</si>
  <si>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</si>
  <si>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</si>
  <si>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</si>
  <si>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</si>
  <si>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</si>
  <si>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</si>
  <si>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</si>
  <si>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</si>
  <si>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</si>
  <si>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</si>
  <si>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</si>
  <si>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</si>
  <si>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</si>
  <si>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</si>
  <si>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</si>
  <si>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</si>
  <si>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</si>
  <si>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</si>
  <si>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</si>
  <si>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</si>
  <si>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</si>
  <si>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</si>
  <si>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</si>
  <si>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</si>
  <si>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</si>
  <si>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</si>
  <si>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</si>
  <si>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</si>
  <si>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</si>
  <si>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</si>
  <si>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</si>
  <si>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</si>
  <si>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</si>
  <si>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</si>
  <si>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</si>
  <si>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</si>
  <si>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</si>
  <si>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</si>
  <si>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</si>
  <si>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</si>
  <si>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</si>
  <si>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</si>
  <si>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</si>
  <si>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</si>
  <si>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</si>
  <si>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</si>
  <si>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</si>
  <si>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</si>
  <si>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</si>
  <si>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</si>
  <si>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</si>
  <si>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</si>
  <si>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</si>
  <si>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</si>
  <si>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</si>
  <si>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</si>
  <si>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</si>
  <si>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</si>
  <si>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</si>
  <si>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</si>
  <si>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</si>
  <si>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</si>
  <si>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</si>
  <si>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</si>
  <si>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</si>
  <si>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</si>
  <si>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</si>
  <si>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</si>
  <si>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</si>
  <si>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</si>
  <si>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</si>
  <si>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</si>
  <si>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</si>
  <si>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</si>
  <si>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</si>
  <si>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</si>
  <si>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</si>
  <si>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</si>
  <si>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</si>
  <si>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</si>
  <si>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</si>
  <si>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</si>
  <si>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</si>
  <si>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</si>
  <si>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</si>
  <si>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</si>
  <si>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</si>
  <si>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</si>
  <si>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</si>
  <si>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</si>
  <si>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</si>
  <si>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</si>
  <si>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</si>
  <si>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</si>
  <si>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</si>
  <si>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</si>
  <si>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</si>
  <si>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</si>
  <si>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</si>
  <si>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</si>
  <si>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</si>
  <si>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</si>
  <si>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</si>
  <si>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</si>
  <si>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</si>
  <si>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</si>
  <si>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</si>
  <si>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</si>
  <si>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</si>
  <si>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</si>
  <si>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</si>
  <si>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</si>
  <si>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</si>
  <si>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</si>
  <si>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</si>
  <si>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</si>
  <si>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</si>
  <si>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</si>
  <si>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</si>
  <si>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</si>
  <si>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</si>
  <si>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</si>
  <si>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</si>
  <si>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</si>
  <si>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</si>
  <si>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</si>
  <si>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</si>
  <si>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</si>
  <si>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</si>
  <si>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</si>
  <si>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</si>
  <si>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</si>
  <si>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</si>
  <si>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</si>
  <si>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</si>
  <si>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</si>
  <si>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</si>
  <si>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</si>
  <si>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</si>
  <si>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</si>
  <si>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</si>
  <si>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</si>
  <si>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</si>
  <si>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</si>
  <si>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</si>
  <si>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</si>
  <si>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</si>
  <si>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</si>
  <si>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</si>
  <si>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</si>
  <si>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</si>
  <si>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</si>
  <si>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</si>
  <si>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</si>
  <si>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</si>
  <si>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</si>
  <si>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</si>
  <si>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</si>
  <si>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</si>
  <si>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</si>
  <si>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</si>
  <si>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</si>
  <si>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</si>
  <si>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</si>
  <si>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</si>
  <si>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</si>
  <si>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</si>
  <si>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</si>
  <si>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</si>
  <si>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</si>
  <si>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</si>
  <si>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</si>
  <si>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</si>
  <si>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</si>
  <si>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</si>
  <si>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</si>
  <si>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</si>
  <si>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</si>
  <si>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</si>
  <si>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</si>
  <si>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</si>
  <si>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</si>
  <si>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</si>
  <si>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</si>
  <si>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</si>
  <si>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</si>
  <si>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</si>
  <si>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</si>
  <si>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</si>
  <si>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</si>
  <si>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</si>
  <si>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</si>
  <si>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</si>
  <si>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</si>
  <si>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</si>
  <si>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</si>
  <si>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</si>
  <si>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</si>
  <si>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</si>
  <si>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</si>
  <si>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</si>
  <si>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</si>
  <si>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</si>
  <si>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</si>
  <si>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</si>
  <si>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</si>
  <si>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</si>
  <si>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</si>
  <si>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</si>
  <si>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</si>
  <si>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</si>
  <si>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</si>
  <si>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</si>
  <si>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</si>
  <si>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</si>
  <si>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</si>
  <si>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</si>
  <si>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</si>
  <si>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</si>
  <si>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</si>
  <si>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</si>
  <si>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</si>
  <si>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</si>
  <si>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</si>
  <si>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</si>
  <si>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</si>
  <si>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</si>
  <si>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</si>
  <si>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</si>
  <si>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</si>
  <si>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</si>
  <si>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</si>
  <si>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</si>
  <si>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</si>
  <si>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</si>
  <si>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</si>
  <si>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</si>
  <si>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</si>
  <si>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</si>
  <si>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</si>
  <si>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</si>
  <si>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</si>
  <si>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</si>
  <si>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</si>
  <si>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</si>
  <si>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</si>
  <si>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</si>
  <si>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</si>
  <si>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</si>
  <si>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</si>
  <si>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</si>
  <si>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</si>
  <si>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</si>
  <si>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</si>
  <si>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</si>
  <si>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</si>
  <si>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</si>
  <si>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</si>
  <si>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</si>
  <si>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</si>
  <si>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</si>
  <si>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</si>
  <si>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</si>
  <si>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</si>
  <si>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</si>
  <si>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</si>
  <si>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</si>
  <si>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</si>
  <si>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</si>
  <si>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</si>
  <si>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</si>
  <si>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</si>
  <si>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</si>
  <si>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</si>
  <si>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</si>
  <si>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</si>
  <si>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</si>
  <si>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</si>
  <si>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</si>
  <si>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</si>
  <si>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</si>
  <si>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</si>
  <si>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</si>
  <si>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</si>
  <si>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</si>
  <si>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</si>
  <si>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</si>
  <si>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</si>
  <si>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</si>
  <si>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</si>
  <si>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</si>
  <si>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</si>
  <si>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</si>
  <si>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</si>
  <si>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</si>
  <si>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</si>
  <si>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</si>
  <si>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</si>
  <si>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</si>
  <si>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</si>
  <si>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</si>
  <si>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</si>
  <si>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</si>
  <si>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</si>
  <si>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</si>
  <si>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</si>
  <si>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</si>
  <si>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</si>
  <si>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</si>
  <si>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</si>
  <si>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</si>
  <si>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</si>
  <si>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</si>
  <si>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</si>
  <si>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</si>
  <si>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</si>
  <si>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</si>
  <si>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</si>
  <si>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</si>
  <si>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</si>
  <si>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</si>
  <si>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</si>
  <si>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</si>
  <si>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</si>
  <si>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</si>
  <si>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</si>
  <si>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</si>
  <si>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</si>
  <si>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</si>
  <si>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</si>
  <si>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</si>
  <si>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</si>
  <si>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</si>
  <si>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</si>
  <si>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</si>
  <si>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</si>
  <si>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</si>
  <si>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</si>
  <si>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</si>
  <si>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</si>
  <si>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</si>
  <si>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</si>
  <si>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</si>
  <si>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</si>
  <si>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</si>
  <si>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</si>
  <si>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</si>
  <si>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</si>
  <si>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</si>
  <si>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</si>
  <si>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</si>
  <si>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</si>
  <si>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</si>
  <si>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</si>
  <si>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</si>
  <si>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</si>
  <si>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</si>
  <si>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</si>
  <si>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</si>
  <si>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</si>
  <si>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</si>
  <si>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</si>
  <si>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</si>
  <si>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</si>
  <si>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</si>
  <si>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</si>
  <si>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</si>
  <si>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</si>
  <si>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</si>
  <si>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</si>
  <si>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</si>
  <si>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</si>
  <si>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</si>
  <si>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</si>
  <si>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</si>
  <si>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</si>
  <si>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</si>
  <si>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</si>
  <si>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</si>
  <si>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</si>
  <si>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</si>
  <si>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</si>
  <si>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</si>
  <si>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</si>
  <si>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</si>
  <si>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</si>
  <si>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</si>
  <si>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</si>
  <si>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</si>
  <si>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</si>
  <si>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</si>
  <si>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</si>
  <si>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</si>
  <si>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</si>
  <si>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</si>
  <si>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</si>
  <si>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</si>
  <si>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</si>
  <si>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</si>
  <si>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</si>
  <si>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</si>
  <si>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</si>
  <si>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</si>
  <si>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</si>
  <si>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</si>
  <si>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</si>
  <si>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</si>
  <si>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</si>
  <si>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</si>
  <si>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</si>
  <si>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</si>
  <si>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</si>
  <si>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</si>
  <si>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</si>
  <si>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</si>
  <si>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</si>
  <si>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</si>
  <si>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</si>
  <si>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</si>
  <si>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</si>
  <si>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</si>
  <si>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</si>
  <si>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</si>
  <si>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</si>
  <si>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</si>
  <si>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</si>
  <si>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</si>
  <si>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</si>
  <si>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</si>
  <si>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</si>
  <si>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</si>
  <si>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</si>
  <si>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</si>
  <si>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</si>
  <si>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</si>
  <si>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</si>
  <si>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</si>
  <si>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</si>
  <si>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</si>
  <si>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</si>
  <si>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</si>
  <si>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</si>
  <si>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</si>
  <si>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</si>
  <si>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</si>
  <si>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</si>
  <si>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</si>
  <si>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</si>
  <si>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</si>
  <si>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</si>
  <si>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</si>
  <si>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</si>
  <si>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</si>
  <si>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</si>
  <si>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</si>
  <si>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</si>
  <si>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</si>
  <si>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</si>
  <si>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</si>
  <si>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</si>
  <si>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</si>
  <si>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</si>
  <si>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</si>
  <si>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</si>
  <si>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</si>
  <si>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</si>
  <si>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</si>
  <si>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</si>
  <si>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</si>
  <si>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</si>
  <si>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</si>
  <si>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</si>
  <si>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</si>
  <si>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</si>
  <si>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</si>
  <si>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</si>
  <si>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</si>
  <si>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</si>
  <si>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</si>
  <si>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</si>
  <si>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</si>
  <si>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</si>
  <si>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</si>
  <si>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</si>
  <si>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</si>
  <si>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</si>
  <si>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</si>
  <si>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</si>
  <si>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</si>
  <si>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</si>
  <si>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</si>
  <si>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</si>
  <si>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</si>
  <si>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</si>
  <si>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</si>
  <si>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</si>
  <si>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</si>
  <si>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</si>
  <si>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</si>
  <si>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</si>
  <si>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</si>
  <si>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</si>
  <si>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</si>
  <si>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</si>
  <si>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</si>
  <si>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</si>
  <si>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</si>
  <si>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</si>
  <si>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</si>
  <si>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</si>
  <si>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</si>
  <si>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</si>
  <si>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</si>
  <si>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</si>
  <si>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</si>
  <si>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</si>
  <si>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</si>
  <si>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</si>
  <si>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</si>
  <si>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</si>
  <si>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</si>
  <si>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</si>
  <si>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</si>
  <si>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</si>
  <si>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</si>
  <si>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</si>
  <si>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</si>
  <si>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</si>
  <si>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</si>
  <si>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</si>
  <si>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</si>
  <si>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</si>
  <si>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</si>
  <si>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</si>
  <si>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</si>
  <si>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</si>
  <si>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</si>
  <si>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</si>
  <si>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</si>
  <si>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</si>
  <si>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</si>
  <si>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</si>
  <si>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</si>
  <si>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</si>
  <si>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</si>
  <si>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</si>
  <si>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</si>
  <si>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</si>
  <si>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</si>
  <si>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</si>
  <si>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</si>
  <si>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</si>
  <si>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</si>
  <si>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</si>
  <si>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</si>
  <si>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</si>
  <si>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</si>
  <si>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</si>
  <si>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</si>
  <si>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</si>
  <si>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</si>
  <si>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</si>
  <si>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</si>
  <si>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</si>
  <si>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</si>
  <si>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</si>
  <si>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</si>
  <si>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</si>
  <si>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</si>
  <si>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</si>
  <si>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</si>
  <si>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</si>
  <si>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</si>
  <si>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</si>
  <si>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</si>
  <si>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</si>
  <si>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</si>
  <si>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</si>
  <si>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</si>
  <si>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</si>
  <si>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</si>
  <si>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</si>
  <si>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</si>
  <si>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</si>
  <si>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</si>
  <si>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</si>
  <si>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</si>
  <si>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</si>
  <si>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</si>
  <si>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</si>
  <si>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</si>
  <si>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</si>
  <si>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</si>
  <si>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</si>
  <si>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</si>
  <si>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</si>
  <si>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</si>
  <si>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</si>
  <si>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</si>
  <si>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</si>
  <si>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</si>
  <si>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</si>
  <si>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</si>
  <si>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</si>
  <si>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</si>
  <si>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</si>
  <si>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</si>
  <si>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</si>
  <si>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</si>
  <si>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</si>
  <si>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</si>
  <si>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</si>
  <si>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</si>
  <si>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</si>
  <si>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</si>
  <si>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</si>
  <si>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</si>
  <si>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</si>
  <si>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</si>
  <si>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</si>
  <si>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</si>
  <si>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</si>
  <si>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</si>
  <si>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</si>
  <si>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</si>
  <si>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</si>
  <si>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</si>
  <si>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</si>
  <si>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</si>
  <si>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</si>
  <si>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</si>
  <si>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</si>
  <si>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</si>
  <si>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</si>
  <si>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</si>
  <si>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</si>
  <si>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</si>
  <si>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</si>
  <si>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</si>
  <si>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</si>
  <si>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</si>
  <si>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</si>
  <si>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</si>
  <si>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</si>
  <si>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</si>
  <si>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</si>
  <si>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</si>
  <si>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</si>
  <si>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</si>
  <si>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</si>
  <si>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</si>
  <si>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</si>
  <si>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</si>
  <si>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</si>
  <si>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</si>
  <si>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</si>
  <si>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</si>
  <si>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</si>
  <si>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</si>
  <si>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</si>
  <si>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</si>
  <si>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</si>
  <si>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</si>
  <si>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</si>
  <si>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</si>
  <si>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</si>
  <si>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</si>
  <si>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</si>
  <si>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</si>
  <si>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</si>
  <si>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</si>
  <si>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</si>
  <si>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</si>
  <si>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</si>
  <si>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</si>
  <si>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</si>
  <si>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</si>
  <si>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</si>
  <si>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</si>
  <si>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</si>
  <si>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</si>
  <si>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</si>
  <si>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</si>
  <si>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</si>
  <si>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</si>
  <si>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</si>
  <si>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</si>
  <si>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</si>
  <si>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</si>
  <si>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</si>
  <si>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</si>
  <si>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</si>
  <si>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</si>
  <si>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</si>
  <si>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</si>
  <si>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</si>
  <si>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</si>
  <si>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</si>
  <si>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</si>
  <si>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</si>
  <si>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</si>
  <si>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</si>
  <si>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</si>
  <si>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</si>
  <si>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</si>
  <si>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</si>
  <si>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</si>
  <si>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</si>
  <si>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</si>
  <si>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</si>
  <si>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</si>
  <si>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</si>
  <si>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</si>
  <si>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</si>
  <si>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</si>
  <si>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</si>
  <si>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</si>
  <si>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</si>
  <si>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</si>
  <si>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</si>
  <si>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</si>
  <si>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</si>
  <si>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</si>
  <si>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</si>
  <si>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</si>
  <si>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</si>
  <si>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</si>
  <si>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</si>
  <si>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</si>
  <si>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</si>
  <si>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</si>
  <si>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</si>
  <si>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</si>
  <si>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</si>
  <si>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</si>
  <si>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</si>
  <si>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</si>
  <si>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</si>
  <si>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</si>
  <si>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</si>
  <si>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</si>
  <si>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</si>
  <si>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</si>
  <si>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</si>
  <si>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</si>
  <si>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</si>
  <si>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</si>
  <si>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</si>
  <si>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</si>
  <si>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</si>
  <si>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</si>
  <si>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</si>
  <si>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</si>
  <si>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</si>
  <si>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</si>
  <si>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</si>
  <si>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</si>
  <si>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</si>
  <si>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</si>
  <si>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</si>
  <si>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</si>
  <si>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</si>
  <si>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</si>
  <si>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</si>
  <si>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</si>
  <si>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</si>
  <si>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</si>
  <si>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</si>
  <si>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</si>
  <si>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</si>
  <si>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</si>
  <si>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</si>
  <si>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</si>
  <si>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</si>
  <si>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</si>
  <si>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</si>
  <si>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</si>
  <si>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</si>
  <si>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</si>
  <si>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</si>
  <si>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</si>
  <si>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</si>
  <si>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</si>
  <si>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</si>
  <si>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</si>
  <si>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</si>
  <si>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</si>
  <si>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</si>
  <si>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</si>
  <si>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</si>
  <si>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</si>
  <si>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</si>
  <si>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</si>
  <si>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</si>
  <si>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</si>
  <si>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</si>
  <si>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</si>
  <si>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</si>
  <si>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</si>
  <si>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</si>
  <si>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</si>
  <si>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</si>
  <si>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</si>
  <si>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</si>
  <si>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</si>
  <si>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</si>
  <si>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</si>
  <si>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</si>
  <si>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</si>
  <si>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</si>
  <si>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</si>
  <si>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</si>
  <si>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</si>
  <si>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</si>
  <si>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</si>
  <si>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</si>
  <si>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</si>
  <si>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</si>
  <si>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</si>
  <si>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</si>
  <si>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</si>
  <si>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</si>
  <si>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</si>
  <si>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</si>
  <si>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</si>
  <si>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</si>
  <si>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</si>
  <si>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</si>
  <si>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</si>
  <si>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</si>
  <si>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</si>
  <si>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</si>
  <si>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</si>
  <si>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</si>
  <si>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</si>
  <si>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</si>
  <si>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</si>
  <si>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</si>
  <si>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</si>
  <si>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</si>
  <si>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</si>
  <si>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</si>
  <si>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</si>
  <si>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</si>
  <si>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</si>
  <si>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</si>
  <si>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</si>
  <si>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</si>
  <si>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</si>
  <si>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</si>
  <si>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</si>
  <si>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</si>
  <si>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</si>
  <si>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</si>
  <si>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</si>
  <si>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</si>
  <si>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</si>
  <si>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</si>
  <si>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</si>
  <si>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</si>
  <si>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</si>
  <si>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</si>
  <si>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</si>
  <si>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</si>
  <si>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</si>
  <si>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</si>
  <si>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</si>
  <si>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</si>
  <si>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</si>
  <si>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</si>
  <si>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</si>
  <si>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</si>
  <si>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</si>
  <si>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</si>
  <si>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</si>
  <si>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</si>
  <si>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</si>
  <si>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</si>
  <si>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</si>
  <si>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</si>
  <si>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</si>
  <si>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</si>
  <si>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</si>
  <si>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</si>
  <si>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</si>
  <si>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</si>
  <si>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</si>
  <si>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</si>
  <si>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</si>
  <si>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</si>
  <si>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</si>
  <si>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</si>
  <si>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</si>
  <si>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</si>
  <si>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</si>
  <si>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</si>
  <si>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</si>
  <si>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</si>
  <si>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</si>
  <si>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</si>
  <si>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</si>
  <si>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</si>
  <si>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</si>
  <si>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</si>
  <si>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</si>
  <si>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</si>
  <si>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</si>
  <si>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</si>
  <si>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</si>
  <si>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</si>
  <si>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</si>
  <si>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</si>
  <si>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</si>
  <si>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</si>
  <si>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</si>
  <si>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</si>
  <si>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</si>
  <si>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</si>
  <si>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</si>
  <si>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</si>
  <si>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</si>
  <si>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</si>
  <si>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</si>
  <si>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</si>
  <si>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</si>
  <si>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</si>
  <si>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</si>
  <si>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</si>
  <si>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</si>
  <si>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</si>
  <si>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</si>
  <si>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</si>
  <si>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</si>
  <si>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</si>
  <si>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</si>
  <si>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</si>
  <si>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</si>
  <si>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</si>
  <si>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</si>
  <si>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</si>
  <si>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</si>
  <si>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</si>
  <si>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</si>
  <si>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</si>
  <si>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</si>
  <si>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</si>
  <si>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</si>
  <si>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</si>
  <si>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</si>
  <si>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</si>
  <si>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</si>
  <si>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</si>
  <si>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</si>
  <si>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</si>
  <si>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</si>
  <si>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</si>
  <si>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</si>
  <si>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</si>
  <si>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</si>
  <si>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</si>
  <si>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</si>
  <si>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</si>
  <si>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</si>
  <si>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</si>
  <si>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</si>
  <si>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</si>
  <si>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</si>
  <si>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</si>
  <si>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</si>
  <si>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</si>
  <si>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</si>
  <si>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</si>
  <si>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</si>
  <si>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</si>
  <si>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</si>
  <si>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</si>
  <si>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</si>
  <si>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</si>
  <si>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</si>
  <si>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</si>
  <si>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</si>
  <si>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</si>
  <si>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</si>
  <si>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</si>
  <si>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</si>
  <si>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</si>
  <si>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</si>
  <si>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</si>
  <si>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</si>
  <si>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</si>
  <si>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</si>
  <si>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</si>
  <si>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</si>
  <si>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</si>
  <si>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</si>
  <si>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</si>
  <si>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</si>
  <si>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</si>
  <si>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</si>
  <si>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</si>
  <si>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</si>
  <si>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</si>
  <si>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</si>
  <si>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</si>
  <si>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</si>
  <si>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</si>
  <si>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</si>
  <si>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</si>
  <si>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</si>
  <si>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</si>
  <si>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</si>
  <si>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</si>
  <si>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</si>
  <si>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</si>
  <si>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</si>
  <si>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</si>
  <si>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</si>
  <si>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</si>
  <si>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</si>
  <si>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</si>
  <si>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</si>
  <si>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</si>
  <si>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</si>
  <si>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</si>
  <si>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</si>
  <si>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</si>
  <si>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</si>
  <si>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</si>
  <si>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</si>
  <si>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</si>
  <si>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</si>
  <si>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</si>
  <si>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</si>
  <si>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</si>
  <si>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</si>
  <si>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</si>
  <si>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</si>
  <si>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</si>
  <si>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</si>
  <si>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</si>
  <si>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</si>
  <si>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</si>
  <si>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</si>
  <si>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</si>
  <si>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</si>
  <si>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</si>
  <si>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</si>
  <si>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</si>
  <si>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</si>
  <si>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</si>
  <si>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</si>
  <si>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</si>
  <si>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</si>
  <si>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</si>
  <si>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</si>
  <si>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</si>
  <si>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</si>
  <si>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</si>
  <si>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</si>
  <si>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</si>
  <si>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</si>
  <si>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</si>
  <si>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</si>
  <si>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</si>
  <si>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</si>
  <si>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</si>
  <si>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</si>
  <si>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</si>
  <si>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</si>
  <si>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</si>
  <si>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</si>
  <si>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</si>
  <si>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</si>
  <si>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</si>
  <si>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</si>
  <si>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</si>
  <si>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</si>
  <si>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</si>
  <si>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</si>
  <si>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</si>
  <si>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</si>
  <si>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</si>
  <si>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</si>
  <si>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</si>
  <si>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</si>
  <si>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</si>
  <si>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</si>
  <si>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</si>
  <si>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</si>
  <si>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</si>
  <si>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</si>
  <si>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</si>
  <si>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</si>
  <si>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</si>
  <si>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</si>
  <si>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</si>
  <si>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</si>
  <si>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</si>
  <si>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</si>
  <si>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</si>
  <si>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</si>
  <si>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</si>
  <si>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</si>
  <si>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</si>
  <si>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</si>
  <si>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</si>
  <si>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</si>
  <si>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</si>
  <si>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</si>
  <si>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</si>
  <si>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</si>
  <si>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</si>
  <si>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</si>
  <si>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</si>
  <si>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</si>
  <si>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</si>
  <si>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</si>
  <si>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</si>
  <si>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</si>
  <si>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</si>
  <si>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</si>
  <si>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</si>
  <si>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</si>
  <si>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</si>
  <si>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</si>
  <si>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</si>
  <si>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</si>
  <si>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</si>
  <si>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</si>
  <si>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</si>
  <si>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</si>
  <si>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</si>
  <si>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</si>
  <si>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</si>
  <si>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</si>
  <si>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</si>
  <si>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</si>
  <si>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</si>
  <si>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</si>
  <si>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</si>
  <si>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</si>
  <si>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</si>
  <si>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</si>
  <si>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</si>
  <si>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</si>
  <si>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</si>
  <si>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</si>
  <si>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</si>
  <si>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</si>
  <si>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</si>
  <si>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</si>
  <si>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</si>
  <si>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</si>
  <si>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</si>
  <si>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</si>
  <si>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</si>
  <si>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</si>
  <si>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</si>
  <si>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</si>
  <si>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</si>
  <si>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</si>
  <si>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</si>
  <si>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</si>
  <si>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</si>
  <si>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</si>
  <si>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</si>
  <si>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</si>
  <si>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</si>
  <si>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</si>
  <si>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</si>
  <si>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</si>
  <si>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</si>
  <si>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</si>
  <si>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</si>
  <si>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</si>
  <si>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</si>
  <si>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</si>
  <si>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</si>
  <si>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</si>
  <si>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</si>
  <si>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</si>
  <si>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</si>
  <si>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</si>
  <si>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</si>
  <si>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</si>
  <si>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</si>
  <si>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</si>
  <si>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</si>
  <si>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</si>
  <si>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</si>
  <si>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</si>
  <si>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</si>
  <si>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</si>
  <si>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</si>
  <si>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</si>
  <si>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</si>
  <si>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</si>
  <si>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</si>
  <si>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</si>
  <si>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</si>
  <si>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</si>
  <si>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</si>
  <si>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</si>
  <si>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</si>
  <si>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</si>
  <si>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</si>
  <si>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</si>
  <si>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</si>
  <si>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</si>
  <si>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</si>
  <si>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</si>
  <si>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</si>
  <si>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</si>
  <si>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</si>
  <si>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</si>
  <si>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</si>
  <si>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</si>
  <si>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</si>
  <si>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</si>
  <si>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</si>
  <si>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</si>
  <si>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</si>
  <si>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</si>
  <si>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</si>
  <si>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</si>
  <si>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</si>
  <si>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</si>
  <si>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</si>
  <si>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</si>
  <si>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</si>
  <si>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</si>
  <si>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</si>
  <si>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</si>
  <si>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</si>
  <si>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</si>
  <si>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</si>
  <si>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</si>
  <si>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</si>
  <si>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</si>
  <si>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</si>
  <si>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</si>
  <si>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</si>
  <si>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</si>
  <si>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</si>
  <si>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</si>
  <si>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</si>
  <si>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</si>
  <si>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</si>
  <si>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</si>
  <si>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</si>
  <si>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</si>
  <si>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</si>
  <si>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</si>
  <si>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</si>
  <si>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</si>
  <si>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</si>
  <si>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</si>
  <si>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</si>
  <si>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</si>
  <si>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</si>
  <si>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</si>
  <si>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</si>
  <si>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</si>
  <si>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</si>
  <si>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</si>
  <si>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</si>
  <si>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</si>
  <si>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</si>
  <si>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</si>
  <si>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</si>
  <si>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</si>
  <si>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</si>
  <si>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</si>
  <si>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</si>
  <si>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</si>
  <si>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</si>
  <si>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</si>
  <si>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</si>
  <si>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</si>
  <si>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</si>
  <si>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</si>
  <si>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</si>
  <si>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</si>
  <si>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</si>
  <si>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</si>
  <si>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</si>
  <si>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</si>
  <si>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</si>
  <si>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</si>
  <si>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</si>
  <si>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</si>
  <si>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</si>
  <si>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</si>
  <si>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</si>
  <si>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</si>
  <si>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</si>
  <si>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</si>
  <si>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</si>
  <si>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</si>
  <si>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</si>
  <si>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</si>
  <si>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</si>
  <si>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</si>
  <si>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</si>
  <si>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</si>
  <si>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</si>
  <si>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</si>
  <si>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</si>
  <si>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</si>
  <si>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</si>
  <si>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</si>
  <si>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</si>
  <si>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</si>
  <si>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</si>
  <si>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</si>
  <si>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</si>
  <si>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</si>
  <si>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</si>
  <si>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</si>
  <si>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</si>
  <si>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</si>
  <si>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</si>
  <si>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</si>
  <si>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</si>
  <si>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</si>
  <si>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</si>
  <si>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</si>
  <si>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</si>
  <si>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</si>
  <si>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</si>
  <si>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</si>
  <si>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</si>
  <si>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</si>
  <si>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</si>
  <si>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</si>
  <si>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</si>
  <si>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</si>
  <si>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</si>
  <si>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</si>
  <si>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</si>
  <si>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</si>
  <si>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</si>
  <si>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</si>
  <si>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</si>
  <si>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</si>
  <si>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</si>
  <si>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</si>
  <si>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</si>
  <si>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</si>
  <si>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</si>
  <si>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</si>
  <si>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</si>
  <si>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</si>
  <si>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</si>
  <si>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</si>
  <si>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</si>
  <si>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</si>
  <si>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</si>
  <si>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</si>
  <si>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</si>
  <si>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</si>
  <si>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</si>
  <si>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</si>
  <si>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</si>
  <si>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</si>
  <si>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</si>
  <si>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</si>
  <si>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</si>
  <si>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</si>
  <si>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</si>
  <si>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</si>
  <si>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</si>
  <si>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</si>
  <si>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</si>
  <si>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</si>
  <si>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</si>
  <si>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</si>
  <si>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</si>
  <si>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</si>
  <si>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</si>
  <si>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</si>
  <si>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</si>
  <si>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</si>
  <si>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</si>
  <si>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</si>
  <si>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</si>
  <si>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</si>
  <si>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</si>
  <si>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</si>
  <si>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</si>
  <si>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</si>
  <si>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</si>
  <si>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</si>
  <si>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</si>
  <si>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</si>
  <si>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</si>
  <si>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</si>
  <si>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</si>
  <si>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</si>
  <si>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</si>
  <si>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</si>
  <si>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</si>
  <si>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</si>
  <si>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</si>
  <si>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</si>
  <si>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</si>
  <si>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</si>
  <si>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</si>
  <si>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</si>
  <si>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</si>
  <si>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</si>
  <si>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</si>
  <si>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</si>
  <si>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</si>
  <si>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</si>
  <si>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</si>
  <si>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</si>
  <si>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</si>
  <si>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</si>
  <si>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</si>
  <si>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</si>
  <si>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</si>
  <si>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</si>
  <si>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</si>
  <si>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</si>
  <si>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</si>
  <si>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</si>
  <si>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</si>
  <si>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</si>
  <si>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</si>
  <si>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</si>
  <si>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</si>
  <si>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</si>
  <si>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</si>
  <si>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</si>
  <si>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</si>
  <si>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</si>
  <si>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</si>
  <si>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</si>
  <si>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</si>
  <si>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</si>
  <si>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</si>
  <si>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</si>
  <si>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</si>
  <si>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</si>
  <si>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</si>
  <si>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</si>
  <si>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</si>
  <si>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</si>
  <si>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</si>
  <si>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</si>
  <si>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</si>
  <si>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</si>
  <si>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</si>
  <si>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</si>
  <si>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</si>
  <si>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</si>
  <si>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</si>
  <si>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</si>
  <si>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</si>
  <si>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</si>
  <si>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</si>
  <si>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</si>
  <si>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</si>
  <si>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</si>
  <si>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</si>
  <si>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</si>
  <si>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</si>
  <si>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</si>
  <si>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</si>
  <si>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</si>
  <si>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</si>
  <si>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</si>
  <si>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</si>
  <si>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</si>
  <si>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</si>
  <si>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</si>
  <si>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</si>
  <si>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</si>
  <si>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</si>
  <si>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</si>
  <si>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</si>
  <si>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</si>
  <si>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</si>
  <si>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</si>
  <si>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</si>
  <si>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</si>
  <si>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</si>
  <si>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</si>
  <si>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</si>
  <si>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</si>
  <si>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</si>
  <si>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</si>
  <si>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</si>
  <si>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</si>
  <si>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</si>
  <si>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</si>
  <si>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</si>
  <si>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</si>
  <si>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</si>
  <si>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</si>
  <si>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</si>
  <si>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</si>
  <si>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</si>
  <si>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</si>
  <si>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</si>
  <si>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</si>
  <si>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</si>
  <si>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</si>
  <si>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</si>
  <si>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</si>
  <si>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</si>
  <si>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</si>
  <si>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</si>
  <si>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</si>
  <si>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</si>
  <si>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</si>
  <si>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</si>
  <si>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</si>
  <si>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</si>
  <si>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</si>
  <si>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</si>
  <si>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</si>
  <si>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</si>
  <si>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</si>
  <si>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</si>
  <si>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</si>
  <si>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</si>
  <si>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</si>
  <si>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</si>
  <si>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</si>
  <si>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</si>
  <si>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</si>
  <si>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</si>
  <si>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</si>
  <si>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</si>
  <si>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</si>
  <si>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</si>
  <si>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</si>
  <si>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</si>
  <si>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</si>
  <si>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</si>
  <si>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</si>
  <si>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</si>
  <si>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</si>
  <si>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</si>
  <si>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</si>
  <si>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</si>
  <si>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</si>
  <si>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</si>
  <si>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</si>
  <si>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</si>
  <si>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</si>
  <si>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</si>
  <si>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</si>
  <si>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</si>
  <si>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</si>
  <si>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</si>
  <si>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</si>
  <si>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</si>
  <si>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</si>
  <si>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</si>
  <si>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</si>
  <si>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</si>
  <si>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</si>
  <si>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</si>
  <si>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</si>
  <si>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</si>
  <si>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</si>
  <si>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</si>
  <si>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</si>
  <si>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</si>
  <si>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</si>
  <si>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</si>
  <si>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</si>
  <si>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</si>
  <si>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</si>
  <si>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</si>
  <si>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</si>
  <si>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</si>
  <si>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</si>
  <si>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</si>
  <si>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</si>
  <si>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</si>
  <si>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</si>
  <si>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</si>
  <si>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</si>
  <si>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</si>
  <si>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</si>
  <si>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</si>
  <si>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</si>
  <si>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</si>
  <si>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</si>
  <si>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</si>
  <si>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</si>
  <si>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</si>
  <si>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</si>
  <si>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</si>
  <si>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</si>
  <si>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</si>
  <si>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</si>
  <si>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</si>
  <si>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</si>
  <si>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</si>
  <si>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</si>
  <si>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</si>
  <si>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</si>
  <si>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</si>
  <si>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</si>
  <si>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</si>
  <si>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</si>
  <si>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</si>
  <si>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</si>
  <si>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</si>
  <si>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</si>
  <si>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</si>
  <si>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</si>
  <si>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</si>
  <si>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</si>
  <si>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</si>
  <si>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</si>
  <si>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</si>
  <si>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</si>
  <si>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</si>
  <si>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</si>
  <si>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</si>
  <si>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</si>
  <si>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</si>
  <si>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</si>
  <si>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</si>
  <si>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</si>
  <si>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</si>
  <si>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</si>
  <si>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</si>
  <si>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</si>
  <si>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</si>
  <si>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</si>
  <si>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</si>
  <si>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</si>
  <si>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</si>
  <si>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</si>
  <si>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</si>
  <si>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</si>
  <si>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</si>
  <si>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</si>
  <si>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</si>
  <si>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</si>
  <si>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</si>
  <si>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</si>
  <si>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</si>
  <si>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</si>
  <si>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</si>
  <si>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</si>
  <si>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</si>
  <si>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</si>
  <si>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</si>
  <si>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</si>
  <si>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</si>
  <si>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</si>
  <si>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</si>
  <si>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</si>
  <si>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</si>
  <si>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</si>
  <si>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</si>
  <si>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</si>
  <si>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</si>
  <si>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</si>
  <si>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</si>
  <si>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</si>
  <si>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</si>
  <si>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</si>
  <si>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</si>
  <si>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</si>
  <si>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</si>
  <si>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</si>
  <si>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</si>
  <si>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</si>
  <si>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</si>
  <si>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</si>
  <si>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</si>
  <si>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</si>
  <si>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</si>
  <si>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</si>
  <si>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</si>
  <si>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</si>
  <si>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</si>
  <si>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</si>
  <si>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</si>
  <si>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</si>
  <si>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</si>
  <si>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</si>
  <si>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</si>
  <si>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</si>
  <si>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</si>
  <si>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</si>
  <si>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</si>
  <si>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</si>
  <si>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</si>
  <si>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</si>
  <si>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</si>
  <si>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</si>
  <si>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</si>
  <si>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</si>
  <si>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</si>
  <si>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</si>
  <si>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</si>
  <si>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</si>
  <si>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</si>
  <si>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</si>
  <si>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</si>
  <si>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</si>
  <si>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</si>
  <si>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</si>
  <si>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</si>
  <si>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</si>
  <si>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</si>
  <si>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</si>
  <si>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</si>
  <si>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</si>
  <si>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</si>
  <si>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</si>
  <si>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</si>
  <si>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</si>
  <si>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</si>
  <si>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</si>
  <si>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</si>
  <si>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</si>
  <si>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</si>
  <si>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</si>
  <si>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</si>
  <si>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</si>
  <si>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</si>
  <si>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</si>
  <si>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</si>
  <si>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</si>
  <si>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</si>
  <si>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</si>
  <si>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</si>
  <si>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</si>
  <si>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</si>
  <si>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</si>
  <si>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</si>
  <si>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</si>
  <si>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</si>
  <si>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</si>
  <si>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</si>
  <si>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</si>
  <si>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</si>
  <si>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</si>
  <si>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</si>
  <si>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</si>
  <si>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</si>
  <si>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</si>
  <si>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</si>
  <si>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</si>
  <si>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</si>
  <si>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</si>
  <si>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</si>
  <si>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</si>
  <si>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</si>
  <si>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</si>
  <si>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</si>
  <si>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</si>
  <si>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</si>
  <si>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</si>
  <si>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</si>
  <si>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</si>
  <si>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</si>
  <si>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</si>
  <si>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</si>
  <si>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</si>
  <si>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</si>
  <si>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</si>
  <si>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</si>
  <si>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</si>
  <si>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</si>
  <si>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</si>
  <si>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</si>
  <si>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</si>
  <si>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</si>
  <si>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</si>
  <si>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</si>
  <si>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</si>
  <si>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</si>
  <si>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</si>
  <si>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</si>
  <si>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</si>
  <si>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</si>
  <si>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</si>
  <si>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</si>
  <si>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</si>
  <si>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</si>
  <si>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</si>
  <si>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</si>
  <si>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</si>
  <si>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</si>
  <si>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</si>
  <si>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</si>
  <si>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</si>
  <si>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</si>
  <si>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</si>
  <si>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</si>
  <si>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</si>
  <si>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</si>
  <si>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</si>
  <si>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</si>
  <si>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</si>
  <si>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</si>
  <si>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</si>
  <si>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</si>
  <si>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</si>
  <si>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</si>
  <si>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</si>
  <si>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</si>
  <si>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</si>
  <si>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</si>
  <si>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</si>
  <si>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</si>
  <si>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</si>
  <si>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</si>
  <si>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</si>
  <si>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</si>
  <si>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</si>
  <si>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</si>
  <si>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</si>
  <si>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</si>
  <si>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</si>
  <si>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</si>
  <si>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</si>
  <si>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</si>
  <si>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</si>
  <si>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</si>
  <si>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</si>
  <si>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</si>
  <si>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</si>
  <si>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</si>
  <si>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</si>
  <si>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</si>
  <si>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</si>
  <si>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</si>
  <si>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</si>
  <si>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</si>
  <si>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</si>
  <si>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</si>
  <si>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</si>
  <si>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</si>
  <si>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</si>
  <si>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</si>
  <si>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</si>
  <si>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</si>
  <si>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</si>
  <si>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</si>
  <si>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</si>
  <si>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</si>
  <si>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</si>
  <si>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</si>
  <si>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</si>
  <si>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</si>
  <si>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</si>
  <si>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</si>
  <si>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</si>
  <si>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</si>
  <si>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</si>
  <si>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</si>
  <si>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</si>
  <si>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</si>
  <si>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</si>
  <si>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</si>
  <si>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</si>
  <si>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</si>
  <si>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</si>
  <si>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</si>
  <si>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</si>
  <si>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</si>
  <si>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</si>
  <si>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</si>
  <si>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</si>
  <si>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</si>
  <si>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</si>
  <si>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</si>
  <si>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</si>
  <si>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</si>
  <si>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</si>
  <si>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</si>
  <si>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</si>
  <si>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</si>
  <si>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</si>
  <si>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</si>
  <si>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</si>
  <si>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</si>
  <si>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</si>
  <si>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</si>
  <si>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</si>
  <si>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</si>
  <si>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</si>
  <si>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</si>
  <si>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</si>
  <si>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</si>
  <si>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</si>
  <si>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</si>
  <si>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</si>
  <si>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</si>
  <si>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</si>
  <si>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</si>
  <si>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</si>
  <si>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</si>
  <si>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</si>
  <si>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</si>
  <si>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</si>
  <si>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</si>
  <si>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</si>
  <si>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</si>
  <si>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</si>
  <si>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</si>
  <si>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</si>
  <si>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</si>
  <si>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</si>
  <si>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</si>
  <si>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</si>
  <si>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</si>
  <si>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</si>
  <si>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</si>
  <si>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</si>
  <si>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</si>
  <si>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</si>
  <si>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</si>
  <si>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</si>
  <si>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</si>
  <si>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</si>
  <si>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</si>
  <si>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</si>
  <si>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</si>
  <si>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</si>
  <si>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</si>
  <si>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</si>
  <si>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</si>
  <si>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</si>
  <si>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</si>
  <si>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</si>
  <si>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</si>
  <si>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</si>
  <si>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</si>
  <si>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</si>
  <si>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</si>
  <si>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</si>
  <si>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</si>
  <si>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</si>
  <si>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</si>
  <si>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</si>
  <si>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</si>
  <si>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</si>
  <si>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</si>
  <si>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</si>
  <si>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</si>
  <si>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</si>
  <si>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</si>
  <si>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</si>
  <si>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</si>
  <si>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</si>
  <si>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</si>
  <si>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</si>
  <si>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</si>
  <si>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</si>
  <si>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</si>
  <si>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</si>
  <si>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</si>
  <si>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</si>
  <si>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</si>
  <si>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</si>
  <si>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</si>
  <si>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</si>
  <si>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</si>
  <si>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</si>
  <si>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</si>
  <si>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</si>
  <si>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</si>
  <si>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</si>
  <si>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</si>
  <si>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</si>
  <si>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</si>
  <si>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</si>
  <si>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</si>
  <si>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</si>
  <si>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</si>
  <si>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</si>
  <si>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</si>
  <si>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</si>
  <si>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</si>
  <si>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</si>
  <si>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</si>
  <si>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</si>
  <si>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</si>
  <si>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</si>
  <si>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</si>
  <si>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</si>
  <si>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</si>
  <si>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</si>
  <si>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</si>
  <si>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</si>
  <si>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</si>
  <si>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</si>
  <si>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</si>
  <si>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</si>
  <si>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</si>
  <si>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</si>
  <si>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</si>
  <si>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</si>
  <si>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</si>
  <si>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</si>
  <si>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</si>
  <si>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</si>
  <si>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</si>
  <si>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</si>
  <si>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</si>
  <si>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</si>
  <si>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</si>
  <si>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</si>
  <si>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</si>
  <si>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</si>
  <si>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</si>
  <si>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</si>
  <si>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</si>
  <si>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</si>
  <si>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</si>
  <si>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</si>
  <si>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</si>
  <si>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</si>
  <si>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</si>
  <si>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</si>
  <si>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</si>
  <si>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</si>
  <si>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</si>
  <si>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</si>
  <si>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</si>
  <si>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</si>
  <si>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</si>
  <si>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</si>
  <si>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</si>
  <si>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</si>
  <si>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</si>
  <si>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</si>
  <si>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</si>
  <si>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</si>
  <si>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</si>
  <si>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</si>
  <si>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</si>
  <si>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</si>
  <si>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</si>
  <si>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</si>
  <si>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</si>
  <si>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</si>
  <si>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</si>
  <si>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</si>
  <si>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</si>
  <si>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</si>
  <si>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</si>
  <si>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</si>
  <si>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</si>
  <si>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</si>
  <si>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</si>
  <si>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</si>
  <si>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</si>
  <si>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</si>
  <si>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</si>
  <si>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</si>
  <si>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</si>
  <si>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</si>
  <si>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</si>
  <si>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</si>
  <si>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</si>
  <si>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</si>
  <si>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</si>
  <si>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</si>
  <si>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</si>
  <si>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</si>
  <si>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</si>
  <si>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</si>
  <si>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</si>
  <si>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</si>
  <si>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</si>
  <si>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</si>
  <si>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</si>
  <si>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</si>
  <si>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</si>
  <si>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</si>
  <si>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</si>
  <si>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</si>
  <si>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</si>
  <si>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</si>
  <si>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</si>
  <si>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</si>
  <si>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</si>
  <si>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</si>
  <si>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</si>
  <si>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</si>
  <si>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</si>
  <si>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</si>
  <si>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</si>
  <si>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</si>
  <si>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</si>
  <si>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</si>
  <si>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</si>
  <si>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</si>
  <si>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</si>
  <si>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</si>
  <si>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</si>
  <si>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</si>
  <si>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</si>
  <si>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</si>
  <si>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</si>
  <si>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</si>
  <si>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</si>
  <si>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</si>
  <si>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</si>
  <si>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</si>
  <si>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</si>
  <si>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</si>
  <si>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</si>
  <si>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</si>
  <si>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</si>
  <si>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</si>
  <si>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</si>
  <si>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</si>
  <si>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</si>
  <si>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</si>
  <si>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</si>
  <si>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</si>
  <si>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</si>
  <si>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</si>
  <si>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</si>
  <si>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</si>
  <si>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</si>
  <si>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</si>
  <si>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</si>
  <si>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</si>
  <si>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</si>
  <si>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</si>
  <si>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</si>
  <si>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</si>
  <si>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</si>
  <si>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</si>
  <si>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</si>
  <si>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</si>
  <si>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</si>
  <si>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</si>
  <si>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</si>
  <si>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</si>
  <si>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</si>
  <si>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</si>
  <si>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</si>
  <si>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</si>
  <si>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</si>
  <si>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</si>
  <si>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</si>
  <si>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</si>
  <si>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</si>
  <si>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</si>
  <si>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</si>
  <si>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</si>
  <si>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</si>
  <si>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</si>
  <si>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</si>
  <si>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</si>
  <si>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</si>
  <si>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</si>
  <si>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</si>
  <si>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</si>
  <si>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</si>
  <si>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</si>
  <si>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</si>
  <si>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</si>
  <si>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</si>
  <si>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</si>
  <si>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</si>
  <si>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</si>
  <si>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</si>
  <si>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</si>
  <si>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</si>
  <si>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</si>
  <si>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</si>
  <si>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</si>
  <si>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</si>
  <si>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</si>
  <si>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</si>
  <si>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</si>
  <si>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</si>
  <si>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</si>
  <si>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</si>
  <si>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</si>
  <si>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</si>
  <si>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</si>
  <si>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</si>
  <si>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</si>
  <si>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</si>
  <si>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</si>
  <si>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</si>
  <si>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</si>
  <si>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</si>
  <si>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</si>
  <si>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</si>
  <si>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</si>
  <si>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</si>
  <si>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</si>
  <si>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</si>
  <si>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</si>
  <si>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</si>
  <si>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</si>
  <si>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</si>
  <si>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</si>
  <si>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</si>
  <si>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</si>
  <si>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</si>
  <si>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</si>
  <si>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</si>
  <si>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</si>
  <si>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</si>
  <si>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</si>
  <si>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</si>
  <si>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</si>
  <si>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</si>
  <si>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</si>
  <si>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</si>
  <si>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</si>
  <si>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</si>
  <si>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</si>
  <si>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</si>
  <si>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</si>
  <si>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</si>
  <si>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</si>
  <si>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</si>
  <si>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</si>
  <si>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</si>
  <si>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</si>
  <si>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</si>
  <si>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</si>
  <si>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</si>
  <si>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</si>
  <si>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</si>
  <si>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</si>
  <si>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</si>
  <si>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</si>
  <si>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</si>
  <si>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</si>
  <si>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</si>
  <si>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</si>
  <si>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</si>
  <si>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</si>
  <si>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</si>
  <si>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</si>
  <si>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</si>
  <si>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</si>
  <si>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</si>
  <si>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</si>
  <si>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</si>
  <si>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</si>
  <si>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</si>
  <si>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</si>
  <si>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</si>
  <si>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</si>
  <si>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</si>
  <si>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</si>
  <si>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</si>
  <si>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</si>
  <si>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</si>
  <si>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</si>
  <si>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</si>
  <si>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</si>
  <si>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</si>
  <si>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</si>
  <si>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</si>
  <si>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</si>
  <si>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</si>
  <si>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</si>
  <si>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</si>
  <si>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</si>
  <si>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</si>
  <si>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</si>
  <si>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</si>
  <si>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</si>
  <si>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</si>
  <si>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</si>
  <si>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</si>
  <si>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</si>
  <si>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</si>
  <si>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</si>
  <si>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</si>
  <si>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</si>
  <si>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</si>
  <si>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</si>
  <si>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</si>
  <si>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</si>
  <si>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</si>
  <si>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</si>
  <si>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</si>
  <si>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</si>
  <si>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</si>
  <si>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</si>
  <si>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</si>
  <si>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</si>
  <si>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</si>
  <si>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</si>
  <si>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</si>
  <si>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</si>
  <si>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</si>
  <si>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</si>
  <si>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</si>
  <si>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</si>
  <si>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</si>
  <si>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</si>
  <si>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</si>
  <si>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</si>
  <si>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</si>
  <si>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</si>
  <si>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</si>
  <si>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</si>
  <si>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</si>
  <si>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</si>
  <si>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</si>
  <si>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</si>
  <si>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</si>
  <si>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</si>
  <si>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</si>
  <si>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</si>
  <si>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</si>
  <si>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</si>
  <si>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</si>
  <si>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</si>
  <si>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</si>
  <si>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</si>
  <si>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</si>
  <si>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</si>
  <si>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</si>
  <si>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</si>
  <si>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</si>
  <si>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</si>
  <si>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</si>
  <si>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</si>
  <si>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</si>
  <si>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</si>
  <si>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</si>
  <si>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</si>
  <si>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</si>
  <si>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</si>
  <si>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</si>
  <si>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</si>
  <si>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</si>
  <si>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</si>
  <si>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</si>
  <si>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</si>
  <si>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</si>
  <si>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</si>
  <si>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</si>
  <si>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</si>
  <si>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</si>
  <si>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</si>
  <si>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</si>
  <si>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</si>
  <si>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</si>
  <si>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</si>
  <si>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</si>
  <si>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</si>
  <si>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</si>
  <si>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</si>
  <si>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</si>
  <si>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</si>
  <si>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</si>
  <si>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</si>
  <si>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</si>
  <si>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</si>
  <si>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</si>
  <si>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</si>
  <si>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</si>
  <si>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</si>
  <si>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</si>
  <si>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</si>
  <si>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</si>
  <si>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</si>
  <si>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</si>
  <si>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</si>
  <si>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</si>
  <si>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</si>
  <si>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</si>
  <si>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</si>
  <si>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</si>
  <si>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</si>
  <si>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</si>
  <si>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</si>
  <si>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</si>
  <si>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</si>
  <si>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</si>
  <si>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</si>
  <si>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</si>
  <si>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</si>
  <si>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</si>
  <si>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</si>
  <si>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</si>
  <si>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</si>
  <si>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</si>
  <si>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</si>
  <si>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</si>
  <si>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</si>
  <si>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</si>
  <si>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</si>
  <si>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</si>
  <si>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</si>
  <si>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</si>
  <si>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</si>
  <si>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</si>
  <si>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</si>
  <si>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</si>
  <si>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</si>
  <si>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</si>
  <si>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</si>
  <si>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</si>
  <si>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</si>
  <si>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</si>
  <si>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</si>
  <si>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</si>
  <si>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</si>
  <si>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</si>
  <si>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</si>
  <si>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</si>
  <si>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</si>
  <si>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</si>
  <si>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</si>
  <si>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</si>
  <si>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</si>
  <si>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</si>
  <si>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</si>
  <si>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</si>
  <si>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</si>
  <si>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</si>
  <si>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</si>
  <si>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</si>
  <si>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</si>
  <si>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</si>
  <si>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</si>
  <si>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</si>
  <si>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</si>
  <si>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</si>
  <si>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</si>
  <si>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</si>
  <si>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</si>
  <si>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</si>
  <si>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</si>
  <si>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</si>
  <si>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</si>
  <si>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</si>
  <si>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</si>
  <si>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</si>
  <si>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</si>
  <si>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</si>
  <si>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</si>
  <si>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</si>
  <si>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</si>
  <si>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</si>
  <si>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</si>
  <si>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</si>
  <si>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</si>
  <si>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</si>
  <si>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</si>
  <si>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</si>
  <si>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</si>
  <si>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</si>
  <si>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</si>
  <si>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</si>
  <si>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</si>
  <si>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</si>
  <si>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</si>
  <si>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</si>
  <si>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</si>
  <si>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</si>
  <si>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</si>
  <si>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</si>
  <si>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</si>
  <si>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</si>
  <si>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</si>
  <si>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</si>
  <si>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</si>
  <si>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</si>
  <si>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</si>
  <si>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</si>
  <si>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</si>
  <si>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</si>
  <si>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</si>
  <si>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</si>
  <si>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</si>
  <si>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</si>
  <si>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</si>
  <si>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</si>
  <si>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</si>
  <si>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</si>
  <si>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</si>
  <si>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</si>
  <si>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</si>
  <si>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</si>
  <si>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</si>
  <si>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</si>
  <si>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</si>
  <si>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</si>
  <si>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</si>
  <si>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</si>
  <si>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</si>
  <si>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</si>
  <si>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</si>
  <si>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</si>
  <si>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</si>
  <si>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</si>
  <si>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</si>
  <si>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</si>
  <si>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</si>
  <si>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</si>
  <si>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</si>
  <si>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</si>
  <si>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</si>
  <si>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</si>
  <si>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</si>
  <si>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</si>
  <si>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</si>
  <si>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</si>
  <si>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</si>
  <si>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</si>
  <si>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</si>
  <si>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</si>
  <si>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</si>
  <si>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</si>
  <si>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</si>
  <si>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</si>
  <si>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</si>
  <si>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</si>
  <si>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</si>
  <si>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</si>
  <si>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</si>
  <si>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</si>
  <si>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</si>
  <si>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</si>
  <si>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</si>
  <si>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</si>
  <si>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</si>
  <si>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</si>
  <si>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</si>
  <si>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</si>
  <si>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</si>
  <si>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</si>
  <si>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</si>
  <si>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</si>
  <si>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</si>
  <si>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</si>
  <si>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</si>
  <si>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</si>
  <si>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</si>
  <si>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</si>
  <si>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</si>
  <si>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</si>
  <si>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</si>
  <si>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</si>
  <si>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</si>
  <si>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</si>
  <si>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</si>
  <si>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</si>
  <si>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</si>
  <si>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</si>
  <si>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</si>
  <si>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</si>
  <si>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</si>
  <si>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</si>
  <si>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</si>
  <si>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</si>
  <si>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</si>
  <si>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</si>
  <si>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</si>
  <si>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</si>
  <si>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</si>
  <si>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</si>
  <si>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</si>
  <si>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</si>
  <si>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</si>
  <si>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</si>
  <si>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</si>
  <si>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</si>
  <si>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</si>
  <si>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</si>
  <si>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</si>
  <si>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</si>
  <si>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</si>
  <si>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</si>
  <si>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</si>
  <si>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</si>
  <si>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</si>
  <si>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</si>
  <si>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</si>
  <si>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</si>
  <si>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</si>
  <si>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</si>
  <si>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</si>
  <si>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</si>
  <si>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</si>
  <si>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</si>
  <si>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</si>
  <si>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</si>
  <si>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</si>
  <si>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</si>
  <si>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</si>
  <si>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</si>
  <si>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</si>
  <si>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</si>
  <si>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</si>
  <si>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</si>
  <si>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</si>
  <si>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</si>
  <si>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</si>
  <si>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</si>
  <si>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</si>
  <si>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</si>
  <si>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</si>
  <si>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</si>
  <si>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</si>
  <si>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</si>
  <si>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</si>
  <si>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</si>
  <si>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</si>
  <si>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</si>
  <si>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</si>
  <si>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</si>
  <si>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</si>
  <si>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</si>
  <si>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</si>
  <si>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</si>
  <si>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</si>
  <si>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</si>
  <si>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</si>
  <si>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</si>
  <si>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</si>
  <si>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</si>
  <si>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</si>
  <si>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</si>
  <si>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</si>
  <si>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</si>
  <si>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</si>
  <si>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</si>
  <si>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</si>
  <si>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</si>
  <si>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</si>
  <si>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</si>
  <si>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</si>
  <si>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</si>
  <si>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</si>
  <si>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</si>
  <si>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</si>
  <si>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</si>
  <si>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</si>
  <si>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</si>
  <si>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</si>
  <si>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</si>
  <si>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</si>
  <si>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</si>
  <si>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</si>
  <si>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</si>
  <si>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</si>
  <si>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</si>
  <si>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</si>
  <si>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</si>
  <si>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</si>
  <si>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</si>
  <si>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</si>
  <si>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</si>
  <si>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</si>
  <si>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</si>
  <si>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</si>
  <si>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</si>
  <si>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</si>
  <si>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</si>
  <si>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</si>
  <si>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</si>
  <si>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</si>
  <si>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</si>
  <si>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</si>
  <si>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</si>
  <si>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</si>
  <si>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</si>
  <si>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</si>
  <si>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</si>
  <si>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</si>
  <si>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</si>
  <si>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</si>
  <si>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</si>
  <si>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</si>
  <si>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</si>
  <si>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</si>
  <si>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</si>
  <si>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</si>
  <si>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</si>
  <si>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</si>
  <si>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</si>
  <si>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</si>
  <si>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</si>
  <si>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</si>
  <si>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</si>
  <si>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</si>
  <si>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</si>
  <si>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</si>
  <si>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</si>
  <si>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</si>
  <si>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</si>
  <si>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</si>
  <si>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</si>
  <si>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</si>
  <si>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</si>
  <si>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</si>
  <si>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</si>
  <si>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</si>
  <si>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</si>
  <si>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</si>
  <si>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</si>
  <si>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</si>
  <si>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</si>
  <si>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</si>
  <si>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</si>
  <si>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</si>
  <si>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</si>
  <si>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</si>
  <si>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</si>
  <si>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</si>
  <si>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</si>
  <si>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</si>
  <si>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</si>
  <si>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</si>
  <si>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</si>
  <si>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</si>
  <si>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</si>
  <si>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</si>
  <si>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</si>
  <si>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</si>
  <si>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</si>
  <si>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</si>
  <si>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</si>
  <si>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</si>
  <si>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</si>
  <si>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</si>
  <si>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</si>
  <si>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</si>
  <si>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</si>
  <si>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</si>
  <si>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</si>
  <si>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</si>
  <si>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</si>
  <si>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</si>
  <si>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</si>
  <si>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</si>
  <si>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</si>
  <si>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</si>
  <si>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</si>
  <si>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</si>
  <si>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</si>
  <si>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</si>
  <si>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</si>
  <si>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</si>
  <si>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</si>
  <si>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</si>
  <si>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</si>
  <si>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</si>
  <si>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</si>
  <si>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</si>
  <si>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</si>
  <si>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</si>
  <si>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</si>
  <si>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</si>
  <si>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</si>
  <si>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</si>
  <si>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</si>
  <si>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</si>
  <si>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</si>
  <si>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</si>
  <si>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</si>
  <si>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</si>
  <si>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</si>
  <si>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</si>
  <si>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</si>
  <si>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</si>
  <si>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</si>
  <si>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</si>
  <si>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</si>
  <si>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</si>
  <si>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</si>
  <si>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</si>
  <si>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</si>
  <si>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</si>
  <si>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</si>
  <si>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</si>
  <si>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</si>
  <si>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</si>
  <si>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</si>
  <si>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</si>
  <si>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</si>
  <si>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</si>
  <si>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</si>
  <si>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</si>
  <si>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</si>
  <si>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</si>
  <si>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</si>
  <si>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</si>
  <si>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</si>
  <si>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</si>
  <si>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</si>
  <si>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</si>
  <si>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</si>
  <si>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</si>
  <si>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</si>
  <si>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</si>
  <si>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</si>
  <si>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</si>
  <si>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</si>
  <si>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</si>
  <si>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</si>
  <si>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</si>
  <si>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</si>
  <si>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</si>
  <si>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</si>
  <si>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</si>
  <si>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</si>
  <si>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</si>
  <si>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</si>
  <si>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</si>
  <si>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</si>
  <si>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</si>
  <si>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</si>
  <si>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</si>
  <si>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</si>
  <si>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</si>
  <si>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</si>
  <si>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</si>
  <si>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</si>
  <si>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</si>
  <si>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</si>
  <si>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</si>
  <si>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</si>
  <si>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</si>
  <si>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</si>
  <si>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</si>
  <si>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</si>
  <si>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</si>
  <si>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</si>
  <si>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</si>
  <si>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</si>
  <si>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</si>
  <si>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</si>
  <si>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</si>
  <si>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</si>
  <si>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</si>
  <si>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</si>
  <si>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</si>
  <si>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</si>
  <si>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</si>
  <si>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</si>
  <si>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</si>
  <si>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</si>
  <si>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</si>
  <si>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</si>
  <si>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</si>
  <si>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</si>
  <si>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</si>
  <si>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</si>
  <si>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</si>
  <si>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</si>
  <si>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</si>
  <si>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</si>
  <si>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</si>
  <si>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</si>
  <si>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</si>
  <si>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</si>
  <si>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</si>
  <si>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</si>
  <si>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</si>
  <si>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</si>
  <si>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</si>
  <si>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</si>
  <si>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</si>
  <si>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</si>
  <si>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</si>
  <si>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</si>
  <si>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</si>
  <si>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</si>
  <si>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</si>
  <si>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</si>
  <si>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</si>
  <si>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</si>
  <si>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</si>
  <si>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</si>
  <si>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</si>
  <si>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</si>
  <si>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</si>
  <si>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</si>
  <si>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</si>
  <si>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</si>
  <si>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</si>
  <si>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</si>
  <si>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</si>
  <si>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</si>
  <si>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</si>
  <si>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</si>
  <si>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</si>
  <si>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</si>
  <si>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</si>
  <si>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</si>
  <si>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</si>
  <si>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</si>
  <si>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</si>
  <si>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</si>
  <si>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</si>
  <si>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</si>
  <si>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</si>
  <si>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</si>
  <si>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</si>
  <si>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</si>
  <si>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</si>
  <si>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</si>
  <si>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</si>
  <si>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</si>
  <si>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</si>
  <si>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</si>
  <si>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</si>
  <si>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</si>
  <si>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</si>
  <si>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</si>
  <si>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</si>
  <si>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</si>
  <si>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</si>
  <si>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</si>
  <si>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</si>
  <si>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</si>
  <si>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</si>
  <si>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</si>
  <si>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</si>
  <si>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</si>
  <si>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</si>
  <si>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</si>
  <si>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</si>
  <si>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</si>
  <si>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</si>
  <si>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</si>
  <si>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</si>
  <si>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</si>
  <si>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</si>
  <si>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</si>
  <si>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</si>
  <si>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</si>
  <si>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</si>
  <si>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</si>
  <si>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</si>
  <si>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</si>
  <si>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</si>
  <si>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</si>
  <si>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</si>
  <si>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</si>
  <si>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</si>
  <si>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</si>
  <si>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</si>
  <si>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</si>
  <si>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</si>
  <si>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</si>
  <si>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</si>
  <si>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</si>
  <si>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</si>
  <si>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</si>
  <si>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</si>
  <si>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</si>
  <si>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</si>
  <si>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</si>
  <si>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</si>
  <si>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</si>
  <si>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</si>
  <si>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</si>
  <si>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</si>
  <si>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</si>
  <si>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</si>
  <si>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</si>
  <si>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</si>
  <si>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</si>
  <si>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</si>
  <si>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</si>
  <si>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</si>
  <si>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</si>
  <si>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</si>
  <si>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</si>
  <si>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</si>
  <si>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</si>
  <si>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</si>
  <si>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</si>
  <si>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</si>
  <si>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</si>
  <si>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</si>
  <si>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</si>
  <si>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</si>
  <si>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</si>
  <si>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</si>
  <si>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</si>
  <si>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</si>
  <si>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</si>
  <si>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</si>
  <si>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</si>
  <si>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</si>
  <si>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</si>
  <si>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</si>
  <si>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</si>
  <si>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</si>
  <si>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</si>
  <si>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</si>
  <si>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</si>
  <si>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</si>
  <si>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</si>
  <si>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</si>
  <si>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</si>
  <si>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</si>
  <si>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</si>
  <si>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</si>
  <si>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</si>
  <si>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</si>
  <si>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</si>
  <si>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</si>
  <si>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</si>
  <si>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</si>
  <si>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</si>
  <si>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</si>
  <si>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</si>
  <si>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</si>
  <si>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</si>
  <si>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</si>
  <si>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</si>
  <si>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</si>
  <si>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</si>
  <si>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</si>
  <si>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</si>
  <si>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</si>
  <si>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</si>
  <si>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</si>
  <si>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</si>
  <si>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</si>
  <si>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</si>
  <si>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</si>
  <si>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</si>
  <si>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</si>
  <si>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</si>
  <si>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</si>
  <si>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</si>
  <si>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</si>
  <si>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</si>
  <si>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</si>
  <si>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</si>
  <si>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</si>
  <si>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</si>
  <si>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</si>
  <si>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</si>
  <si>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</si>
  <si>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</si>
  <si>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</si>
  <si>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</si>
  <si>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</si>
  <si>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</si>
  <si>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</si>
  <si>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</si>
  <si>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</si>
  <si>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</si>
  <si>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</si>
  <si>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</si>
  <si>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</si>
  <si>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</si>
  <si>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</si>
  <si>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</si>
  <si>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</si>
  <si>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</si>
  <si>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</si>
  <si>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</si>
  <si>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</si>
  <si>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</si>
  <si>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</si>
  <si>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</si>
  <si>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</si>
  <si>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</si>
  <si>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</si>
  <si>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</si>
  <si>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</si>
  <si>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</si>
  <si>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</si>
  <si>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</si>
  <si>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</si>
  <si>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</si>
  <si>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</si>
  <si>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</si>
  <si>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</si>
  <si>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</si>
  <si>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</si>
  <si>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</si>
  <si>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</si>
  <si>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</si>
  <si>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</si>
  <si>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</si>
  <si>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</si>
  <si>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</si>
  <si>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</si>
  <si>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</si>
  <si>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</si>
  <si>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</si>
  <si>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</si>
  <si>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</si>
  <si>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</si>
  <si>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</si>
  <si>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</si>
  <si>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</si>
  <si>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</si>
  <si>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</si>
  <si>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</si>
  <si>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</si>
  <si>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</si>
  <si>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</si>
  <si>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</si>
  <si>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</si>
  <si>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</si>
  <si>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</si>
  <si>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</si>
  <si>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</si>
  <si>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</si>
  <si>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</si>
  <si>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</si>
  <si>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</si>
  <si>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</si>
  <si>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</si>
  <si>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</si>
  <si>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</si>
  <si>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</si>
  <si>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</si>
  <si>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</si>
  <si>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</si>
  <si>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</si>
  <si>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</si>
  <si>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</si>
  <si>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</si>
  <si>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</si>
  <si>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</si>
  <si>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</si>
  <si>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</si>
  <si>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</si>
  <si>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</si>
  <si>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</si>
  <si>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</si>
  <si>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</si>
  <si>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</si>
  <si>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</si>
  <si>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</si>
  <si>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</si>
  <si>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</si>
  <si>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</si>
  <si>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</si>
  <si>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</si>
  <si>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</si>
  <si>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</si>
  <si>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</si>
  <si>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</si>
  <si>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</si>
  <si>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</si>
  <si>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</si>
  <si>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</si>
  <si>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</si>
  <si>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</si>
  <si>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</si>
  <si>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</si>
  <si>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</si>
  <si>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</si>
  <si>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</si>
  <si>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</si>
  <si>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</si>
  <si>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</si>
  <si>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</si>
  <si>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</si>
  <si>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</si>
  <si>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</si>
  <si>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</si>
  <si>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</si>
  <si>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</si>
  <si>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</si>
  <si>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</si>
  <si>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</si>
  <si>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</si>
  <si>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</si>
  <si>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</si>
  <si>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</si>
  <si>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</si>
  <si>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</si>
  <si>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</si>
  <si>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</si>
  <si>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</si>
  <si>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</si>
  <si>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</si>
  <si>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</si>
  <si>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</si>
  <si>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</si>
  <si>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</si>
  <si>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</si>
  <si>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</si>
  <si>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</si>
  <si>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</si>
  <si>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</si>
  <si>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</si>
  <si>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</si>
  <si>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</si>
  <si>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</si>
  <si>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</si>
  <si>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</si>
  <si>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</si>
  <si>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</si>
  <si>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</si>
  <si>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</si>
  <si>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</si>
  <si>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</si>
  <si>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</si>
  <si>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</si>
  <si>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</si>
  <si>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</si>
  <si>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</si>
  <si>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</si>
  <si>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</si>
  <si>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</si>
  <si>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</si>
  <si>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</si>
  <si>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</si>
  <si>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</si>
  <si>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</si>
  <si>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</si>
  <si>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</si>
  <si>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</si>
  <si>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</si>
  <si>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</si>
  <si>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</si>
  <si>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</si>
  <si>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</si>
  <si>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</si>
  <si>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</si>
  <si>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</si>
  <si>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</si>
  <si>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</si>
  <si>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</si>
  <si>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</si>
  <si>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</si>
  <si>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</si>
  <si>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</si>
  <si>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</si>
  <si>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</si>
  <si>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</si>
  <si>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</si>
  <si>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</si>
  <si>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</si>
  <si>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</si>
  <si>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</si>
  <si>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</si>
  <si>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</si>
  <si>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</si>
  <si>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</si>
  <si>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</si>
  <si>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</si>
  <si>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</si>
  <si>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</si>
  <si>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</si>
  <si>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</si>
  <si>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</si>
  <si>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</si>
  <si>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</si>
  <si>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</si>
  <si>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</si>
  <si>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</si>
  <si>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</si>
  <si>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</si>
  <si>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</si>
  <si>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</si>
  <si>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</si>
  <si>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</si>
  <si>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</si>
  <si>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</si>
  <si>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</si>
  <si>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</si>
  <si>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</si>
  <si>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</si>
  <si>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</si>
  <si>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</si>
  <si>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</si>
  <si>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</si>
  <si>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</si>
  <si>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</si>
  <si>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</si>
  <si>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</si>
  <si>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</si>
  <si>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</si>
  <si>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</si>
  <si>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</si>
  <si>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</si>
  <si>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</si>
  <si>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</si>
  <si>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</si>
  <si>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</si>
  <si>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</si>
  <si>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</si>
  <si>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</si>
  <si>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</si>
  <si>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</si>
  <si>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</si>
  <si>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</si>
  <si>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</si>
  <si>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</si>
  <si>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</si>
  <si>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</si>
  <si>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</si>
  <si>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</si>
  <si>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</si>
  <si>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</si>
  <si>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</si>
  <si>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</si>
  <si>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</si>
  <si>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</si>
  <si>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</si>
  <si>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</si>
  <si>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</si>
  <si>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</si>
  <si>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</si>
  <si>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</si>
  <si>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</si>
  <si>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</si>
  <si>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</si>
  <si>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</si>
  <si>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</si>
  <si>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</si>
  <si>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</si>
  <si>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</si>
  <si>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</si>
  <si>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</si>
  <si>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</si>
  <si>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</si>
  <si>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</si>
  <si>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</si>
  <si>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</si>
  <si>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</si>
  <si>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</si>
  <si>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</si>
  <si>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</si>
  <si>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</si>
  <si>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</si>
  <si>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</si>
  <si>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</si>
  <si>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</si>
  <si>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</si>
  <si>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</si>
  <si>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</si>
  <si>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</si>
  <si>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</si>
  <si>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</si>
  <si>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</si>
  <si>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</si>
  <si>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</si>
  <si>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</si>
  <si>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</si>
  <si>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</si>
  <si>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</si>
  <si>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</si>
  <si>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</si>
  <si>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</si>
  <si>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</si>
  <si>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</si>
  <si>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</si>
  <si>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</si>
  <si>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</si>
  <si>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</si>
  <si>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</si>
  <si>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</si>
  <si>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</si>
  <si>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</si>
  <si>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</si>
  <si>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</si>
  <si>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</si>
  <si>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</si>
  <si>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</si>
  <si>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</si>
  <si>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</si>
  <si>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</si>
  <si>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</si>
  <si>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</si>
  <si>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</si>
  <si>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</si>
  <si>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</si>
  <si>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</si>
  <si>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</si>
  <si>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</si>
  <si>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</si>
  <si>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</si>
  <si>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</si>
  <si>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</si>
  <si>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</si>
  <si>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</si>
  <si>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</si>
  <si>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</si>
  <si>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</si>
  <si>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</si>
  <si>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</si>
  <si>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</si>
  <si>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</si>
  <si>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</si>
  <si>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</si>
  <si>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</si>
  <si>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</si>
  <si>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</si>
  <si>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</si>
  <si>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</si>
  <si>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</si>
  <si>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</si>
  <si>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</si>
  <si>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</si>
  <si>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</si>
  <si>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</si>
  <si>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</si>
  <si>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</si>
  <si>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</si>
  <si>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</si>
  <si>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</si>
  <si>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</si>
  <si>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</si>
  <si>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</si>
  <si>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</si>
  <si>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</si>
  <si>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</si>
  <si>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</si>
  <si>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</si>
  <si>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</si>
  <si>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</si>
  <si>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</si>
  <si>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</si>
  <si>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</si>
  <si>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</si>
  <si>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</si>
  <si>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</si>
  <si>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</si>
  <si>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</si>
  <si>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</si>
  <si>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</si>
  <si>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</si>
  <si>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</si>
  <si>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</si>
  <si>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</si>
  <si>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</si>
  <si>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</si>
  <si>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</si>
  <si>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</si>
  <si>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</si>
  <si>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</si>
  <si>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</si>
  <si>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</si>
  <si>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</si>
  <si>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</si>
  <si>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</si>
  <si>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</si>
  <si>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</si>
  <si>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</si>
  <si>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</si>
  <si>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</si>
  <si>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</si>
  <si>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</si>
  <si>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</si>
  <si>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</si>
  <si>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</si>
  <si>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</si>
  <si>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</si>
  <si>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</si>
  <si>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</si>
  <si>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</si>
  <si>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</si>
  <si>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</si>
  <si>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</si>
  <si>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</si>
  <si>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</si>
  <si>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</si>
  <si>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</si>
  <si>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</si>
  <si>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</si>
  <si>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</si>
  <si>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</si>
  <si>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</si>
  <si>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</si>
  <si>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</si>
  <si>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</si>
  <si>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</si>
  <si>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</si>
  <si>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</si>
  <si>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</si>
  <si>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</si>
  <si>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</si>
  <si>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</si>
  <si>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</si>
  <si>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</si>
  <si>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</si>
  <si>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</si>
  <si>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</si>
  <si>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</si>
  <si>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</si>
  <si>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</si>
  <si>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</si>
  <si>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</si>
  <si>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</si>
  <si>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</si>
  <si>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</si>
  <si>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</si>
  <si>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</si>
  <si>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</si>
  <si>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</si>
  <si>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</si>
  <si>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</si>
  <si>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</si>
  <si>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</si>
  <si>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</si>
  <si>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</si>
  <si>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</si>
  <si>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</si>
  <si>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</si>
  <si>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</si>
  <si>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</si>
  <si>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</si>
  <si>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</si>
  <si>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</si>
  <si>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</si>
  <si>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</si>
  <si>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</si>
  <si>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</si>
  <si>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</si>
  <si>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</si>
  <si>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</si>
  <si>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</si>
  <si>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</si>
  <si>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</si>
  <si>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</si>
  <si>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</si>
  <si>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</si>
  <si>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</si>
  <si>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</si>
  <si>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</si>
  <si>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</si>
  <si>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</si>
  <si>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</si>
  <si>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</si>
  <si>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</si>
  <si>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</si>
  <si>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</si>
  <si>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</si>
  <si>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</si>
  <si>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</si>
  <si>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</si>
  <si>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</si>
  <si>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</si>
  <si>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</si>
  <si>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</si>
  <si>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</si>
  <si>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</si>
  <si>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</si>
  <si>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</si>
  <si>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</si>
  <si>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</si>
  <si>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</si>
  <si>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</si>
  <si>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</si>
  <si>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</si>
  <si>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</si>
  <si>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</si>
  <si>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</si>
  <si>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</si>
  <si>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</si>
  <si>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</si>
  <si>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</si>
  <si>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</si>
  <si>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</si>
  <si>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</si>
  <si>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</si>
  <si>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</si>
  <si>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</si>
  <si>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</si>
  <si>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</si>
  <si>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</si>
  <si>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</si>
  <si>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</si>
  <si>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</si>
  <si>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</si>
  <si>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</si>
  <si>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</si>
  <si>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</si>
  <si>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</si>
  <si>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</si>
  <si>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</si>
  <si>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</si>
  <si>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</si>
  <si>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</si>
  <si>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</si>
  <si>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</si>
  <si>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</si>
  <si>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</si>
  <si>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</si>
  <si>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</si>
  <si>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</si>
  <si>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</si>
  <si>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</si>
  <si>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</si>
  <si>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</si>
  <si>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</si>
  <si>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</si>
  <si>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</si>
  <si>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</si>
  <si>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</si>
  <si>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</si>
  <si>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</si>
  <si>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</si>
  <si>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</si>
  <si>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</si>
  <si>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</si>
  <si>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</si>
  <si>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</si>
  <si>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</si>
  <si>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</si>
  <si>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</si>
  <si>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</si>
  <si>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</si>
  <si>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</si>
  <si>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</si>
  <si>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</si>
  <si>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</si>
  <si>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</si>
  <si>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</si>
  <si>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</si>
  <si>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</si>
  <si>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</si>
  <si>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</si>
  <si>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</si>
  <si>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</si>
  <si>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</si>
  <si>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</si>
  <si>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</si>
  <si>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</si>
  <si>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</si>
  <si>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</si>
  <si>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</si>
  <si>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</si>
  <si>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</si>
  <si>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</si>
  <si>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</si>
  <si>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</si>
  <si>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</si>
  <si>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</si>
  <si>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</si>
  <si>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</si>
  <si>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</si>
  <si>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</si>
  <si>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</si>
  <si>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</si>
  <si>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</si>
  <si>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</si>
  <si>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</si>
  <si>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</si>
  <si>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</si>
  <si>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</si>
  <si>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</si>
  <si>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</si>
  <si>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</si>
  <si>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</si>
  <si>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</si>
  <si>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</si>
  <si>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</si>
  <si>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</si>
  <si>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</si>
  <si>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</si>
  <si>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</si>
  <si>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</si>
  <si>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</si>
  <si>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</si>
  <si>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</si>
  <si>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</si>
  <si>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</si>
  <si>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</si>
  <si>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</si>
  <si>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</si>
  <si>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</si>
  <si>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</si>
  <si>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</si>
  <si>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</si>
  <si>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</si>
  <si>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</si>
  <si>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</si>
  <si>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</si>
  <si>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</si>
  <si>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</si>
  <si>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</si>
  <si>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</si>
  <si>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</si>
  <si>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</si>
  <si>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</si>
  <si>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</si>
  <si>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</si>
  <si>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</si>
  <si>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</si>
  <si>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</si>
  <si>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</si>
  <si>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</si>
  <si>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</si>
  <si>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</si>
  <si>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</si>
  <si>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</si>
  <si>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</si>
  <si>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</si>
  <si>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</si>
  <si>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</si>
  <si>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</si>
  <si>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</si>
  <si>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</si>
  <si>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</si>
  <si>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</si>
  <si>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</si>
  <si>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</si>
  <si>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</si>
  <si>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</si>
  <si>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</si>
  <si>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</si>
  <si>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</si>
  <si>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</si>
  <si>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</si>
  <si>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</si>
  <si>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</si>
  <si>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</si>
  <si>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</si>
  <si>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</si>
  <si>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</si>
  <si>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</si>
  <si>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</si>
  <si>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</si>
  <si>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</si>
  <si>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</si>
  <si>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</si>
  <si>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</si>
  <si>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</si>
  <si>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</si>
  <si>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</si>
  <si>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</si>
  <si>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</si>
  <si>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</si>
  <si>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</si>
  <si>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</si>
  <si>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</si>
  <si>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</si>
  <si>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</si>
  <si>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</si>
  <si>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</si>
  <si>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</si>
  <si>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</si>
  <si>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</si>
  <si>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</si>
  <si>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</si>
  <si>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</si>
  <si>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</si>
  <si>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</si>
  <si>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</si>
  <si>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</si>
  <si>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</si>
  <si>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</si>
  <si>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</si>
  <si>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</si>
  <si>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</si>
  <si>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</si>
  <si>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</si>
  <si>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</si>
  <si>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</si>
  <si>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</si>
  <si>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</si>
  <si>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</si>
  <si>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</si>
  <si>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</si>
  <si>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</si>
  <si>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</si>
  <si>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</si>
  <si>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</si>
  <si>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</si>
  <si>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</si>
  <si>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</si>
  <si>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</si>
  <si>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</si>
  <si>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</si>
  <si>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</si>
  <si>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</si>
  <si>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</si>
  <si>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</si>
  <si>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</si>
  <si>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</si>
  <si>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</si>
  <si>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</si>
  <si>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</si>
  <si>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</si>
  <si>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</si>
  <si>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</si>
  <si>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</si>
  <si>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</si>
  <si>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</si>
  <si>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</si>
  <si>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</si>
  <si>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</si>
  <si>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</si>
  <si>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</si>
  <si>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</si>
  <si>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</si>
  <si>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</si>
  <si>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</si>
  <si>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</si>
  <si>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</si>
  <si>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</si>
  <si>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</si>
  <si>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</si>
  <si>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</si>
  <si>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</si>
  <si>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</si>
  <si>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</si>
  <si>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</si>
  <si>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</si>
  <si>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</si>
  <si>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</si>
  <si>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</si>
  <si>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</si>
  <si>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</si>
  <si>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</si>
  <si>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</si>
  <si>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</si>
  <si>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</si>
  <si>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</si>
  <si>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</si>
  <si>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</si>
  <si>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</si>
  <si>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</si>
  <si>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</si>
  <si>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</si>
  <si>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</si>
  <si>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</si>
  <si>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</si>
  <si>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</si>
  <si>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</si>
  <si>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</si>
  <si>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</si>
  <si>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</si>
  <si>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</si>
  <si>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</si>
  <si>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</si>
  <si>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</si>
  <si>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</si>
  <si>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</si>
  <si>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</si>
  <si>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</si>
  <si>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</si>
  <si>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</si>
  <si>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</si>
  <si>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</si>
  <si>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</si>
  <si>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</si>
  <si>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</si>
  <si>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</si>
  <si>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</si>
  <si>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</si>
  <si>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</si>
  <si>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</si>
  <si>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</si>
  <si>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</si>
  <si>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</si>
  <si>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</si>
  <si>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</si>
  <si>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</si>
  <si>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</si>
  <si>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</si>
  <si>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</si>
  <si>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</si>
  <si>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</si>
  <si>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</si>
  <si>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</si>
  <si>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</si>
  <si>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</si>
  <si>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</si>
  <si>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</si>
  <si>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</si>
  <si>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</si>
  <si>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</si>
  <si>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</si>
  <si>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</si>
  <si>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</si>
  <si>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</si>
  <si>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</si>
  <si>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</si>
  <si>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</si>
  <si>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</si>
  <si>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</si>
  <si>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</si>
  <si>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</si>
  <si>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</si>
  <si>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</si>
  <si>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</si>
  <si>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</si>
  <si>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</si>
  <si>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</si>
  <si>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</si>
  <si>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</si>
  <si>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</si>
  <si>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</si>
  <si>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</si>
  <si>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</si>
  <si>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</si>
  <si>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</si>
  <si>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</si>
  <si>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</si>
  <si>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</si>
  <si>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</si>
  <si>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</si>
  <si>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</si>
  <si>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</si>
  <si>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</si>
  <si>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</si>
  <si>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</si>
  <si>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</si>
  <si>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</si>
  <si>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</si>
  <si>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</si>
  <si>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</si>
  <si>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</si>
  <si>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</si>
  <si>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</si>
  <si>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</si>
  <si>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</si>
  <si>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</si>
  <si>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</si>
  <si>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</si>
  <si>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</si>
  <si>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</si>
  <si>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</si>
  <si>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</si>
  <si>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</si>
  <si>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</si>
  <si>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</si>
  <si>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</si>
  <si>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</si>
  <si>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</si>
  <si>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</si>
  <si>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</si>
  <si>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</si>
  <si>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</si>
  <si>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</si>
  <si>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</si>
  <si>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</si>
  <si>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</si>
  <si>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</si>
  <si>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</si>
  <si>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</si>
  <si>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</si>
  <si>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</si>
  <si>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</si>
  <si>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</si>
  <si>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</si>
  <si>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</si>
  <si>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</si>
  <si>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</si>
  <si>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</si>
  <si>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</si>
  <si>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</si>
  <si>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</si>
  <si>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</si>
  <si>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</si>
  <si>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</si>
  <si>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</si>
  <si>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</si>
  <si>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</si>
  <si>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</si>
  <si>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</si>
  <si>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</si>
  <si>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</si>
  <si>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</si>
  <si>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</si>
  <si>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</si>
  <si>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</si>
  <si>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</si>
  <si>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</si>
  <si>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</si>
  <si>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</si>
  <si>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</si>
  <si>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</si>
  <si>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</si>
  <si>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</si>
  <si>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</si>
  <si>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</si>
  <si>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</si>
  <si>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</si>
  <si>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</si>
  <si>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</si>
  <si>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</si>
  <si>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</si>
  <si>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</si>
  <si>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</si>
  <si>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</si>
  <si>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</si>
  <si>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</si>
  <si>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</si>
  <si>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</si>
  <si>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</si>
  <si>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</si>
  <si>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</si>
  <si>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</si>
  <si>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</si>
  <si>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</si>
  <si>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</si>
  <si>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</si>
  <si>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</si>
  <si>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</si>
  <si>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</si>
  <si>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</si>
  <si>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</si>
  <si>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</si>
  <si>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</si>
  <si>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</si>
  <si>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</si>
  <si>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</si>
  <si>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</si>
  <si>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</si>
  <si>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</si>
  <si>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</si>
  <si>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</si>
  <si>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</si>
  <si>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</si>
  <si>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</si>
  <si>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</si>
  <si>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</si>
  <si>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</si>
  <si>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</si>
  <si>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</si>
  <si>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</si>
  <si>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</si>
  <si>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</si>
  <si>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</si>
  <si>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</si>
  <si>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</si>
  <si>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</si>
  <si>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</si>
  <si>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</si>
  <si>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</si>
  <si>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</si>
  <si>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</si>
  <si>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</si>
  <si>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</si>
  <si>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</si>
  <si>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</si>
  <si>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</si>
  <si>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</si>
  <si>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</si>
  <si>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</si>
  <si>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</si>
  <si>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</si>
  <si>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</si>
  <si>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</si>
  <si>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</si>
  <si>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</si>
  <si>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</si>
  <si>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</si>
  <si>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</si>
  <si>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</si>
  <si>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</si>
  <si>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</si>
  <si>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</si>
  <si>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</si>
  <si>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</si>
  <si>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</si>
  <si>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</si>
  <si>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</si>
  <si>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</si>
  <si>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</si>
  <si>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</si>
  <si>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</si>
  <si>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</si>
  <si>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</si>
  <si>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</si>
  <si>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</si>
  <si>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</si>
  <si>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</si>
  <si>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</si>
  <si>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</si>
  <si>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</si>
  <si>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</si>
  <si>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</si>
  <si>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</si>
  <si>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</si>
  <si>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</si>
  <si>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</si>
  <si>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</si>
  <si>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</si>
  <si>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</si>
  <si>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</si>
  <si>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</si>
  <si>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</si>
  <si>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</si>
  <si>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</si>
  <si>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</si>
  <si>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</si>
  <si>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</si>
  <si>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</si>
  <si>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</si>
  <si>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</si>
  <si>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</si>
  <si>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</si>
  <si>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</si>
  <si>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</si>
  <si>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</si>
  <si>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</si>
  <si>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</si>
  <si>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</si>
  <si>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</si>
  <si>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</si>
  <si>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</si>
  <si>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</si>
  <si>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</si>
  <si>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</si>
  <si>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</si>
  <si>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</si>
  <si>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</si>
  <si>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</si>
  <si>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</si>
  <si>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</si>
  <si>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</si>
  <si>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</si>
  <si>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</si>
  <si>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</si>
  <si>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</si>
  <si>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</si>
  <si>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</si>
  <si>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</si>
  <si>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</si>
  <si>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</si>
  <si>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</si>
  <si>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</si>
  <si>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</si>
  <si>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</si>
  <si>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</si>
  <si>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</si>
  <si>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</si>
  <si>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</si>
  <si>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</si>
  <si>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</si>
  <si>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</si>
  <si>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</si>
  <si>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</si>
  <si>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</si>
  <si>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</si>
  <si>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</si>
  <si>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</si>
  <si>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</si>
  <si>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</si>
  <si>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</si>
  <si>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</si>
  <si>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</si>
  <si>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</si>
  <si>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</si>
  <si>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</si>
  <si>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</si>
  <si>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</si>
  <si>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</si>
  <si>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</si>
  <si>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</si>
  <si>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</si>
  <si>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</si>
  <si>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</si>
  <si>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</si>
  <si>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</si>
  <si>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</si>
  <si>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</si>
  <si>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</si>
  <si>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</si>
  <si>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</si>
  <si>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</si>
  <si>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</si>
  <si>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</si>
  <si>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</si>
  <si>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</si>
  <si>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</si>
  <si>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</si>
  <si>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</si>
  <si>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</si>
  <si>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</si>
  <si>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</si>
  <si>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</si>
  <si>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</si>
  <si>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</si>
  <si>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</si>
  <si>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</si>
  <si>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</si>
  <si>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</si>
  <si>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</si>
  <si>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</si>
  <si>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</si>
  <si>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</si>
  <si>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</si>
  <si>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</si>
  <si>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</si>
  <si>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</si>
  <si>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</si>
  <si>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</si>
  <si>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</si>
  <si>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</si>
  <si>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</si>
  <si>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</si>
  <si>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</si>
  <si>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</si>
  <si>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</si>
  <si>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</si>
  <si>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</si>
  <si>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</si>
  <si>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</si>
  <si>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</si>
  <si>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</si>
  <si>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</si>
  <si>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</si>
  <si>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</si>
  <si>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</si>
  <si>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</si>
  <si>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</si>
  <si>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</si>
  <si>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</si>
  <si>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</si>
  <si>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</si>
  <si>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</si>
  <si>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</si>
  <si>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</si>
  <si>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</si>
  <si>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</si>
  <si>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</si>
  <si>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</si>
  <si>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</si>
  <si>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</si>
  <si>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</si>
  <si>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</si>
  <si>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</si>
  <si>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</si>
  <si>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</si>
  <si>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</si>
  <si>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</si>
  <si>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</si>
  <si>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</si>
  <si>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</si>
  <si>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</si>
  <si>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</si>
  <si>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</si>
  <si>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</si>
  <si>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</si>
  <si>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</si>
  <si>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</si>
  <si>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</si>
  <si>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</si>
  <si>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</si>
  <si>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</si>
  <si>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</si>
  <si>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</si>
  <si>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</si>
  <si>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</si>
  <si>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</si>
  <si>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</si>
  <si>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</si>
  <si>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</si>
  <si>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</si>
  <si>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</si>
  <si>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</si>
  <si>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</si>
  <si>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</si>
  <si>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</si>
  <si>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</si>
  <si>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</si>
  <si>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</si>
  <si>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</si>
  <si>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</si>
  <si>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</si>
  <si>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</si>
  <si>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</si>
  <si>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</si>
  <si>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</si>
  <si>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</si>
  <si>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</si>
  <si>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</si>
  <si>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</si>
  <si>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</si>
  <si>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</si>
  <si>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</si>
  <si>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</si>
  <si>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</si>
  <si>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</si>
  <si>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</si>
  <si>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</si>
  <si>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</si>
  <si>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</si>
  <si>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</si>
  <si>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</si>
  <si>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</si>
  <si>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</si>
  <si>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</si>
  <si>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</si>
  <si>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</si>
  <si>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</si>
  <si>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</si>
  <si>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</si>
  <si>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</si>
  <si>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</si>
  <si>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</si>
  <si>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</si>
  <si>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</si>
  <si>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</si>
  <si>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</si>
  <si>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</si>
  <si>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</si>
  <si>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</si>
  <si>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</si>
  <si>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</si>
  <si>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</si>
  <si>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</si>
  <si>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</si>
  <si>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</si>
  <si>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</si>
  <si>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</si>
  <si>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</si>
  <si>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</si>
  <si>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</si>
  <si>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</si>
  <si>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</si>
  <si>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</si>
  <si>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</si>
  <si>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</si>
  <si>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</si>
  <si>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</si>
  <si>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</si>
  <si>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</si>
  <si>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</si>
  <si>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</si>
  <si>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</si>
  <si>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</si>
  <si>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</si>
  <si>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</si>
  <si>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</si>
  <si>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</si>
  <si>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</si>
  <si>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</si>
  <si>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</si>
  <si>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</si>
  <si>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</si>
  <si>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</si>
  <si>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</si>
  <si>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</si>
  <si>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</si>
  <si>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</si>
  <si>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</si>
  <si>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</si>
  <si>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</si>
  <si>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</si>
  <si>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</si>
  <si>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</si>
  <si>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</si>
  <si>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</si>
  <si>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</si>
  <si>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</si>
  <si>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</si>
  <si>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</si>
  <si>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</si>
  <si>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</si>
  <si>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</si>
  <si>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</si>
  <si>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</si>
  <si>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</si>
  <si>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</si>
  <si>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</si>
  <si>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</si>
  <si>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</si>
  <si>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</si>
  <si>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</si>
  <si>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</si>
  <si>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</si>
  <si>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</si>
  <si>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</si>
  <si>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</si>
  <si>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</si>
  <si>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</si>
  <si>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</si>
  <si>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</si>
  <si>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</si>
  <si>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</si>
  <si>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</si>
  <si>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</si>
  <si>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</si>
  <si>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</si>
  <si>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</si>
  <si>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</si>
  <si>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</si>
  <si>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</si>
  <si>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</si>
  <si>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</si>
  <si>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</si>
  <si>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</si>
  <si>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</si>
  <si>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</si>
  <si>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</si>
  <si>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</si>
  <si>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</si>
  <si>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</si>
  <si>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</si>
  <si>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</si>
  <si>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</si>
  <si>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</si>
  <si>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</si>
  <si>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</si>
  <si>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</si>
  <si>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</si>
  <si>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</si>
  <si>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</si>
  <si>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</si>
  <si>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</si>
  <si>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</si>
  <si>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</si>
  <si>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</si>
  <si>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</si>
  <si>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</si>
  <si>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</si>
  <si>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</si>
  <si>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</si>
  <si>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</si>
  <si>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</si>
  <si>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</si>
  <si>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</si>
  <si>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</si>
  <si>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</si>
  <si>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</si>
  <si>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</si>
  <si>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</si>
  <si>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</si>
  <si>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</si>
  <si>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</si>
  <si>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</si>
  <si>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</si>
  <si>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</si>
  <si>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</si>
  <si>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</si>
  <si>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</si>
  <si>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</si>
  <si>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</si>
  <si>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</si>
  <si>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</si>
  <si>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</si>
  <si>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</si>
  <si>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</si>
  <si>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</si>
  <si>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</si>
  <si>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</si>
  <si>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</si>
  <si>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</si>
  <si>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</si>
  <si>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</si>
  <si>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</si>
  <si>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</si>
  <si>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</si>
  <si>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</si>
  <si>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</si>
  <si>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</si>
  <si>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</si>
  <si>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</si>
  <si>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</si>
  <si>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</si>
  <si>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</si>
  <si>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</si>
  <si>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</si>
  <si>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</si>
  <si>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</si>
  <si>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</si>
  <si>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</si>
  <si>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</si>
  <si>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</si>
  <si>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</si>
  <si>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</si>
  <si>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</si>
  <si>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</si>
  <si>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</si>
  <si>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</si>
  <si>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</si>
  <si>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</si>
  <si>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</si>
  <si>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</si>
  <si>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</si>
  <si>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</si>
  <si>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</si>
  <si>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</si>
  <si>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</si>
  <si>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</si>
  <si>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</si>
  <si>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</si>
  <si>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</si>
  <si>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</si>
  <si>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</si>
  <si>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</si>
  <si>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</si>
  <si>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</si>
  <si>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</si>
  <si>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</si>
  <si>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</si>
  <si>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</si>
  <si>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</si>
  <si>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</si>
  <si>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</si>
  <si>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</si>
  <si>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</si>
  <si>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</si>
  <si>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</si>
  <si>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</si>
  <si>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</si>
  <si>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</si>
  <si>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</si>
  <si>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</si>
  <si>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</si>
  <si>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</si>
  <si>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</si>
  <si>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</si>
  <si>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</si>
  <si>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</si>
  <si>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</si>
  <si>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</si>
  <si>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</si>
  <si>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</si>
  <si>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</si>
  <si>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</si>
  <si>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</si>
  <si>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</si>
  <si>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</si>
  <si>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</si>
  <si>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</si>
  <si>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</si>
  <si>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</si>
  <si>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</si>
  <si>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</si>
  <si>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</si>
  <si>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</si>
  <si>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</si>
  <si>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</si>
  <si>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</si>
  <si>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</si>
  <si>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</si>
  <si>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</si>
  <si>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</si>
  <si>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</si>
  <si>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</si>
  <si>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</si>
  <si>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</si>
  <si>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</si>
  <si>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</si>
  <si>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</si>
  <si>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</si>
  <si>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</si>
  <si>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</si>
  <si>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</si>
  <si>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</si>
  <si>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</si>
  <si>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</si>
  <si>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</si>
  <si>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</si>
  <si>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</si>
  <si>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</si>
  <si>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</si>
  <si>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</si>
  <si>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</si>
  <si>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</si>
  <si>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</si>
  <si>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</si>
  <si>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</si>
  <si>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</si>
  <si>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</si>
  <si>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</si>
  <si>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</si>
  <si>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</si>
  <si>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</si>
  <si>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</si>
  <si>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</si>
  <si>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</si>
  <si>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</si>
  <si>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</si>
  <si>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</si>
  <si>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</si>
  <si>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</si>
  <si>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</si>
  <si>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</si>
  <si>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</si>
  <si>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</si>
  <si>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</si>
  <si>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</si>
  <si>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</si>
  <si>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</si>
  <si>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</si>
  <si>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</si>
  <si>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</si>
  <si>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</si>
  <si>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</si>
  <si>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</si>
  <si>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</si>
  <si>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</si>
  <si>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</si>
  <si>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</si>
  <si>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</si>
  <si>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</si>
  <si>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</si>
  <si>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</si>
  <si>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</si>
  <si>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</si>
  <si>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</si>
  <si>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</si>
  <si>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</si>
  <si>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</si>
  <si>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</si>
  <si>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</si>
  <si>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</si>
  <si>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</si>
  <si>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</si>
  <si>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</si>
  <si>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</si>
  <si>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</si>
  <si>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</si>
  <si>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</si>
  <si>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</si>
  <si>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</si>
  <si>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</si>
  <si>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</si>
  <si>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</si>
  <si>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</si>
  <si>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</si>
  <si>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</si>
  <si>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</si>
  <si>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</si>
  <si>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</si>
  <si>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</si>
  <si>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</si>
  <si>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</si>
  <si>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</si>
  <si>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</si>
  <si>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</si>
  <si>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</si>
  <si>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</si>
  <si>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</si>
  <si>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</si>
  <si>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</si>
  <si>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</si>
  <si>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</si>
  <si>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</si>
  <si>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</si>
  <si>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</si>
  <si>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</si>
  <si>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</si>
  <si>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</si>
  <si>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</si>
  <si>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</si>
  <si>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</si>
  <si>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</si>
  <si>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</si>
  <si>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</si>
  <si>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</si>
  <si>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</si>
  <si>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</si>
  <si>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</si>
  <si>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</si>
  <si>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</si>
  <si>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</si>
  <si>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</si>
  <si>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</si>
  <si>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</si>
  <si>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</si>
  <si>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</si>
  <si>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</si>
  <si>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</si>
  <si>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</si>
  <si>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</si>
  <si>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</si>
  <si>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</si>
  <si>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</si>
  <si>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</si>
  <si>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</si>
  <si>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</si>
  <si>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</si>
  <si>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</si>
  <si>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</si>
  <si>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</si>
  <si>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</si>
  <si>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</si>
  <si>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</si>
  <si>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</si>
  <si>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</si>
  <si>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</si>
  <si>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</si>
  <si>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</si>
  <si>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</si>
  <si>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</si>
  <si>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</si>
  <si>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</si>
  <si>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</si>
  <si>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</si>
  <si>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</si>
  <si>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</si>
  <si>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</si>
  <si>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</si>
  <si>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</si>
  <si>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</si>
  <si>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</si>
  <si>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</si>
  <si>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</si>
  <si>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</si>
  <si>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</si>
  <si>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</si>
  <si>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</si>
  <si>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</si>
  <si>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</si>
  <si>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</si>
  <si>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</si>
  <si>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</si>
  <si>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</si>
  <si>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</si>
  <si>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</si>
  <si>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</si>
  <si>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</si>
  <si>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</si>
  <si>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</si>
  <si>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</si>
  <si>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</si>
  <si>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</si>
  <si>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</si>
  <si>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</si>
  <si>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</si>
  <si>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</si>
  <si>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</si>
  <si>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</si>
  <si>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</si>
  <si>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</si>
  <si>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</si>
  <si>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</si>
  <si>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</si>
  <si>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</si>
  <si>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</si>
  <si>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</si>
  <si>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</si>
  <si>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</si>
  <si>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</si>
  <si>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</si>
  <si>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</si>
  <si>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</si>
  <si>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</si>
  <si>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</si>
  <si>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</si>
  <si>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</si>
  <si>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</si>
  <si>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</si>
  <si>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</si>
  <si>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</si>
  <si>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</si>
  <si>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</si>
  <si>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</si>
  <si>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</si>
  <si>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</si>
  <si>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</si>
  <si>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</si>
  <si>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</si>
  <si>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</si>
  <si>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</si>
  <si>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</si>
  <si>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</si>
  <si>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</si>
  <si>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</si>
  <si>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</si>
  <si>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</si>
  <si>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</si>
  <si>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</si>
  <si>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</si>
  <si>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</si>
  <si>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</si>
  <si>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</si>
  <si>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</si>
  <si>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</si>
  <si>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</si>
  <si>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</si>
  <si>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</si>
  <si>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</si>
  <si>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</si>
  <si>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</si>
  <si>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</si>
  <si>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</si>
  <si>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</si>
  <si>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</si>
  <si>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</si>
  <si>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</si>
  <si>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</si>
  <si>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</si>
  <si>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</si>
  <si>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</si>
  <si>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</si>
  <si>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</si>
  <si>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</si>
  <si>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</si>
  <si>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</si>
  <si>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</si>
  <si>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</si>
  <si>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</si>
  <si>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</si>
  <si>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</si>
  <si>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</si>
  <si>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</si>
  <si>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</si>
  <si>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</si>
  <si>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</si>
  <si>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</si>
  <si>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</si>
  <si>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</si>
  <si>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</si>
  <si>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</si>
  <si>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</si>
  <si>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</si>
  <si>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</si>
  <si>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</si>
  <si>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</si>
  <si>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</si>
  <si>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</si>
  <si>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</si>
  <si>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</si>
  <si>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</si>
  <si>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</si>
  <si>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</si>
  <si>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</si>
  <si>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</si>
  <si>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</si>
  <si>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</si>
  <si>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</si>
  <si>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</si>
  <si>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</si>
  <si>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</si>
  <si>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</si>
  <si>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</si>
  <si>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</si>
  <si>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</si>
  <si>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</si>
  <si>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</si>
  <si>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</si>
  <si>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</si>
  <si>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</si>
  <si>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</si>
  <si>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</si>
  <si>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</si>
  <si>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</si>
  <si>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</si>
  <si>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</si>
  <si>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</si>
  <si>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</si>
  <si>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</si>
  <si>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</si>
  <si>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</si>
  <si>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</si>
  <si>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</si>
  <si>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</si>
  <si>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</si>
  <si>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</si>
  <si>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</si>
  <si>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</si>
  <si>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</si>
  <si>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</si>
  <si>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</si>
  <si>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</si>
  <si>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</si>
  <si>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</si>
  <si>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</si>
  <si>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</si>
  <si>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</si>
  <si>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</si>
  <si>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</si>
  <si>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</si>
  <si>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</si>
  <si>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</si>
  <si>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</si>
  <si>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</si>
  <si>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</si>
  <si>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</si>
  <si>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</si>
  <si>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</si>
  <si>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</si>
  <si>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</si>
  <si>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</si>
  <si>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</si>
  <si>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</si>
  <si>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</si>
  <si>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</si>
  <si>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</si>
  <si>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</si>
  <si>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</si>
  <si>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</si>
  <si>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</si>
  <si>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</si>
  <si>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</si>
  <si>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</si>
  <si>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</si>
  <si>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</si>
  <si>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</si>
  <si>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</si>
  <si>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</si>
  <si>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</si>
  <si>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</si>
  <si>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</si>
  <si>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</si>
  <si>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</si>
  <si>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</si>
  <si>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</si>
  <si>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</si>
  <si>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</si>
  <si>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</si>
  <si>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</si>
  <si>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</si>
  <si>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</si>
  <si>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</si>
  <si>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</si>
  <si>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</si>
  <si>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</si>
  <si>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</si>
  <si>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</si>
  <si>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</si>
  <si>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</si>
  <si>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</si>
  <si>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</si>
  <si>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</si>
  <si>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</si>
  <si>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</si>
  <si>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</si>
  <si>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</si>
  <si>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</si>
  <si>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</si>
  <si>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</si>
  <si>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</si>
  <si>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</si>
  <si>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</si>
  <si>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</si>
  <si>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</si>
  <si>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</si>
  <si>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</si>
  <si>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</si>
  <si>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</si>
  <si>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</si>
  <si>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</si>
  <si>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</si>
  <si>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</si>
  <si>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</si>
  <si>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</si>
  <si>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</si>
  <si>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</si>
  <si>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</si>
  <si>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</si>
  <si>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</si>
  <si>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</si>
  <si>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</si>
  <si>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</si>
  <si>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</si>
  <si>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</si>
  <si>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</si>
  <si>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</si>
  <si>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</si>
  <si>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</si>
  <si>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</si>
  <si>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</si>
  <si>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</si>
  <si>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</si>
  <si>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</si>
  <si>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</si>
  <si>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</si>
  <si>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</si>
  <si>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</si>
  <si>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</si>
  <si>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</si>
  <si>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</si>
  <si>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</si>
  <si>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</si>
  <si>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</si>
  <si>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</si>
  <si>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</si>
  <si>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</si>
  <si>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</si>
  <si>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</si>
  <si>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</si>
  <si>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</si>
  <si>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</si>
  <si>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</si>
  <si>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</si>
  <si>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</si>
  <si>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</si>
  <si>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</si>
  <si>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</si>
  <si>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</si>
  <si>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</si>
  <si>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</si>
  <si>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</si>
  <si>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</si>
  <si>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</si>
  <si>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</si>
  <si>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</si>
  <si>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</si>
  <si>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</si>
  <si>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</si>
  <si>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</si>
  <si>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</si>
  <si>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</si>
  <si>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</si>
  <si>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</si>
  <si>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</si>
  <si>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</si>
  <si>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</si>
  <si>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</si>
  <si>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</si>
  <si>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</si>
  <si>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</si>
  <si>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</si>
  <si>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</si>
  <si>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</si>
  <si>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</si>
  <si>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</si>
  <si>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</si>
  <si>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</si>
  <si>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</si>
  <si>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</si>
  <si>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</si>
  <si>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</si>
  <si>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</si>
  <si>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</si>
  <si>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</si>
  <si>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</si>
  <si>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</si>
  <si>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</si>
  <si>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</si>
  <si>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</si>
  <si>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</si>
  <si>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</si>
  <si>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</si>
  <si>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</si>
  <si>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</si>
  <si>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</si>
  <si>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</si>
  <si>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</si>
  <si>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</si>
  <si>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</si>
  <si>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</si>
  <si>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</si>
  <si>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</si>
  <si>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</si>
  <si>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</si>
  <si>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</si>
  <si>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</si>
  <si>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</si>
  <si>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</si>
  <si>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</si>
  <si>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</si>
  <si>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</si>
  <si>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</si>
  <si>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</si>
  <si>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</si>
  <si>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</si>
  <si>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</si>
  <si>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</si>
  <si>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</si>
  <si>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</si>
  <si>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</si>
  <si>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</si>
  <si>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</si>
  <si>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</si>
  <si>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</si>
  <si>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</si>
  <si>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</si>
  <si>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</si>
  <si>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</si>
  <si>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</si>
  <si>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</si>
  <si>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</si>
  <si>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</si>
  <si>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</si>
  <si>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</si>
  <si>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</si>
  <si>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</si>
  <si>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</si>
  <si>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</si>
  <si>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</si>
  <si>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</si>
  <si>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</si>
  <si>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</si>
  <si>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</si>
  <si>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</si>
  <si>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</si>
  <si>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</si>
  <si>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</si>
  <si>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</si>
  <si>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</si>
  <si>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</si>
  <si>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</si>
  <si>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</si>
  <si>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</si>
  <si>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</si>
  <si>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</si>
  <si>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</si>
  <si>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</si>
  <si>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</si>
  <si>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</si>
  <si>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</si>
  <si>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</si>
  <si>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</si>
  <si>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</si>
  <si>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</si>
  <si>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</si>
  <si>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</si>
  <si>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</si>
  <si>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</si>
  <si>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</si>
  <si>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</si>
  <si>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</si>
  <si>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</si>
  <si>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</si>
  <si>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</si>
  <si>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</si>
  <si>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</si>
  <si>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</si>
  <si>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</si>
  <si>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</si>
  <si>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</si>
  <si>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</si>
  <si>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</si>
  <si>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</si>
  <si>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</si>
  <si>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</si>
  <si>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</si>
  <si>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</si>
  <si>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</si>
  <si>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</si>
  <si>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</si>
  <si>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</si>
  <si>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</si>
  <si>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</si>
  <si>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</si>
  <si>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</si>
  <si>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</si>
  <si>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</si>
  <si>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</si>
  <si>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</si>
  <si>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</si>
  <si>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</si>
  <si>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</si>
  <si>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</si>
  <si>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</si>
  <si>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</si>
  <si>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</si>
  <si>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</si>
  <si>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</si>
  <si>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</si>
  <si>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</si>
  <si>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</si>
  <si>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</si>
  <si>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</si>
  <si>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</si>
  <si>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</si>
  <si>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</si>
  <si>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</si>
  <si>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</si>
  <si>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</si>
  <si>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</si>
  <si>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</si>
  <si>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</si>
  <si>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</si>
  <si>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</si>
  <si>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</si>
  <si>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</si>
  <si>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</si>
  <si>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</si>
  <si>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</si>
  <si>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</si>
  <si>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</si>
  <si>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</si>
  <si>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</si>
  <si>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</si>
  <si>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</si>
  <si>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</si>
  <si>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</si>
  <si>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</si>
  <si>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</si>
  <si>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</si>
  <si>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</si>
  <si>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</si>
  <si>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</si>
  <si>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</si>
  <si>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</si>
  <si>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</si>
  <si>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</si>
  <si>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</si>
  <si>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</si>
  <si>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</si>
  <si>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</si>
  <si>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</si>
  <si>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</si>
  <si>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</si>
  <si>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</si>
  <si>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</si>
  <si>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</si>
  <si>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</si>
  <si>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</si>
  <si>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</si>
  <si>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</si>
  <si>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</si>
  <si>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</si>
  <si>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</si>
  <si>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</si>
  <si>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</si>
  <si>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</si>
  <si>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</si>
  <si>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</si>
  <si>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</si>
  <si>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</si>
  <si>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</si>
  <si>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</si>
  <si>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</si>
  <si>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</si>
  <si>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</si>
  <si>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</si>
  <si>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</si>
  <si>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</si>
  <si>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</si>
  <si>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</si>
  <si>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</si>
  <si>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</si>
  <si>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</si>
  <si>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</si>
  <si>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</si>
  <si>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</si>
  <si>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</si>
  <si>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</si>
  <si>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</si>
  <si>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</si>
  <si>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</si>
  <si>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</si>
  <si>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</si>
  <si>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</si>
  <si>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</si>
  <si>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</si>
  <si>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</si>
  <si>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</si>
  <si>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</si>
  <si>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</si>
  <si>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</si>
  <si>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</si>
  <si>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</si>
  <si>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</si>
  <si>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</si>
  <si>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</si>
  <si>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</si>
  <si>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</si>
  <si>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</si>
  <si>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</si>
  <si>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</si>
  <si>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</si>
  <si>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</si>
  <si>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</si>
  <si>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</si>
  <si>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</si>
  <si>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</si>
  <si>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</si>
  <si>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</si>
  <si>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</si>
  <si>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</si>
  <si>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</si>
  <si>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</si>
  <si>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</si>
  <si>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</si>
  <si>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</si>
  <si>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</si>
  <si>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</si>
  <si>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</si>
  <si>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</si>
  <si>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</si>
  <si>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</si>
  <si>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</si>
  <si>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</si>
  <si>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</si>
  <si>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</si>
  <si>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</si>
  <si>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</si>
  <si>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</si>
  <si>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</si>
  <si>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</si>
  <si>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</si>
  <si>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</si>
  <si>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</si>
  <si>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</si>
  <si>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</si>
  <si>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</si>
  <si>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</si>
  <si>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</si>
  <si>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</si>
  <si>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</si>
  <si>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</si>
  <si>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</si>
  <si>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</si>
  <si>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</si>
  <si>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</si>
  <si>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</si>
  <si>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</si>
  <si>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</si>
  <si>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</si>
  <si>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</si>
  <si>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</si>
  <si>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</si>
  <si>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</si>
  <si>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</si>
  <si>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</si>
  <si>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</si>
  <si>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</si>
  <si>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</si>
  <si>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</si>
  <si>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</si>
  <si>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</si>
  <si>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</si>
  <si>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</si>
  <si>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</si>
  <si>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</si>
  <si>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</si>
  <si>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</si>
  <si>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</si>
  <si>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</si>
  <si>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</si>
  <si>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</si>
  <si>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</si>
  <si>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</si>
  <si>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</si>
  <si>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</si>
  <si>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</si>
  <si>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</si>
  <si>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</si>
  <si>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</si>
  <si>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</si>
  <si>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</si>
  <si>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</si>
  <si>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</si>
  <si>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</si>
  <si>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</si>
  <si>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</si>
  <si>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</si>
  <si>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</si>
  <si>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</si>
  <si>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</si>
  <si>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</si>
  <si>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</si>
  <si>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</si>
  <si>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</si>
  <si>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</si>
  <si>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</si>
  <si>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</si>
  <si>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</si>
  <si>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</si>
  <si>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</si>
  <si>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</si>
  <si>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</si>
  <si>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</si>
  <si>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</si>
  <si>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</si>
  <si>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</si>
  <si>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</si>
  <si>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</si>
  <si>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</si>
  <si>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</si>
  <si>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</si>
  <si>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</si>
  <si>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</si>
  <si>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</si>
  <si>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</si>
  <si>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</si>
  <si>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</si>
  <si>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</si>
  <si>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</si>
  <si>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</si>
  <si>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</si>
  <si>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</si>
  <si>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</si>
  <si>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</si>
  <si>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</si>
  <si>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</si>
  <si>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</si>
  <si>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</si>
  <si>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</si>
  <si>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</si>
  <si>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</si>
  <si>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</si>
  <si>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</si>
  <si>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</si>
  <si>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</si>
  <si>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</si>
  <si>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</si>
  <si>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</si>
  <si>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</si>
  <si>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</si>
  <si>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</si>
  <si>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</si>
  <si>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</si>
  <si>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</si>
  <si>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</si>
  <si>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</si>
  <si>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</si>
  <si>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</si>
  <si>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</si>
  <si>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</si>
  <si>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</si>
  <si>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</si>
  <si>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</si>
  <si>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</si>
  <si>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</si>
  <si>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</si>
  <si>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</si>
  <si>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</si>
  <si>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</si>
  <si>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</si>
  <si>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</si>
  <si>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</si>
  <si>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</si>
  <si>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</si>
  <si>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</si>
  <si>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</si>
  <si>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</si>
  <si>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</si>
  <si>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</si>
  <si>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</si>
  <si>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</si>
  <si>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</si>
  <si>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</si>
  <si>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</si>
  <si>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</si>
  <si>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</si>
  <si>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</si>
  <si>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</si>
  <si>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</si>
  <si>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</si>
  <si>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</si>
  <si>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</si>
  <si>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</si>
  <si>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</si>
  <si>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</si>
  <si>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</si>
  <si>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</si>
  <si>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</si>
  <si>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</si>
  <si>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</si>
  <si>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</si>
  <si>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</si>
  <si>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</si>
  <si>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</si>
  <si>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</si>
  <si>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</si>
  <si>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</si>
  <si>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</si>
  <si>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</si>
  <si>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</si>
  <si>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</si>
  <si>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</si>
  <si>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</si>
  <si>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</si>
  <si>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</si>
  <si>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</si>
  <si>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</si>
  <si>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</si>
  <si>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</si>
  <si>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</si>
  <si>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</si>
  <si>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</si>
  <si>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</si>
  <si>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</si>
  <si>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</si>
  <si>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</si>
  <si>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</si>
  <si>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</si>
  <si>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</si>
  <si>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</si>
  <si>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</si>
  <si>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</si>
  <si>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</si>
  <si>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</si>
  <si>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</si>
  <si>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</si>
  <si>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</si>
  <si>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</si>
  <si>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</si>
  <si>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</si>
  <si>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</si>
  <si>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</si>
  <si>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</si>
  <si>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</si>
  <si>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</si>
  <si>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</si>
  <si>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</si>
  <si>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</si>
  <si>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</si>
  <si>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</si>
  <si>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</si>
  <si>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</si>
  <si>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</si>
  <si>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</si>
  <si>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</si>
  <si>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</si>
  <si>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</si>
  <si>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</si>
  <si>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</si>
  <si>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</si>
  <si>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</si>
  <si>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</si>
  <si>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</si>
  <si>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</si>
  <si>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</si>
  <si>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</si>
  <si>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</si>
  <si>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</si>
  <si>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</si>
  <si>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</si>
  <si>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</si>
  <si>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</si>
  <si>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</si>
  <si>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</si>
  <si>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</si>
  <si>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</si>
  <si>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</si>
  <si>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</si>
  <si>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</si>
  <si>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</si>
  <si>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</si>
  <si>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</si>
  <si>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</si>
  <si>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</si>
  <si>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</si>
  <si>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</si>
  <si>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</si>
  <si>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</si>
  <si>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</si>
  <si>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</si>
  <si>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</si>
  <si>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</si>
  <si>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</si>
  <si>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</si>
  <si>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</si>
  <si>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</si>
  <si>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</si>
  <si>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</si>
  <si>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</si>
  <si>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</si>
  <si>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</si>
  <si>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</si>
  <si>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</si>
  <si>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</si>
  <si>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</si>
  <si>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</si>
  <si>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</si>
  <si>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</si>
  <si>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</si>
  <si>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</si>
  <si>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</si>
  <si>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</si>
  <si>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</si>
  <si>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</si>
  <si>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</si>
  <si>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</si>
  <si>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</si>
  <si>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</si>
  <si>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</si>
  <si>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</si>
  <si>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</si>
  <si>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</si>
  <si>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</si>
  <si>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</si>
  <si>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</si>
  <si>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</si>
  <si>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</si>
  <si>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</si>
  <si>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</si>
  <si>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</si>
  <si>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</si>
  <si>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</si>
  <si>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</si>
  <si>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</si>
  <si>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</si>
  <si>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</si>
  <si>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</si>
  <si>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</si>
  <si>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</si>
  <si>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</si>
  <si>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</si>
  <si>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</si>
  <si>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</si>
  <si>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</si>
  <si>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</si>
  <si>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</si>
  <si>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</si>
  <si>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</si>
  <si>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</si>
  <si>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</si>
  <si>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</si>
  <si>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</si>
  <si>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</si>
  <si>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</si>
  <si>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</si>
  <si>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</si>
  <si>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</si>
  <si>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</si>
  <si>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</si>
  <si>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</si>
  <si>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</si>
  <si>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</si>
  <si>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</si>
  <si>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</si>
  <si>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</si>
  <si>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</si>
  <si>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</si>
  <si>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</si>
  <si>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</si>
  <si>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</si>
  <si>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</si>
  <si>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</si>
  <si>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</si>
  <si>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</si>
  <si>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</si>
  <si>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</si>
  <si>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</si>
  <si>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</si>
  <si>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</si>
  <si>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</si>
  <si>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</si>
  <si>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</si>
  <si>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</si>
  <si>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</si>
  <si>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</si>
  <si>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</si>
  <si>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</si>
  <si>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</si>
  <si>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</si>
  <si>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</si>
  <si>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</si>
  <si>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</si>
  <si>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</si>
  <si>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</si>
  <si>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</si>
  <si>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</si>
  <si>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</si>
  <si>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</si>
  <si>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</si>
  <si>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</si>
  <si>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</si>
  <si>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</si>
  <si>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</si>
  <si>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</si>
  <si>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</si>
  <si>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</si>
  <si>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</si>
  <si>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</si>
  <si>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</si>
  <si>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</si>
  <si>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</si>
  <si>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</si>
  <si>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</si>
  <si>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</si>
  <si>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</si>
  <si>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</si>
  <si>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</si>
  <si>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</si>
  <si>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</si>
  <si>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</si>
  <si>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</si>
  <si>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</si>
  <si>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</si>
  <si>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</si>
  <si>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</si>
  <si>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</si>
  <si>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</si>
  <si>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</si>
  <si>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</si>
  <si>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</si>
  <si>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</si>
  <si>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</si>
  <si>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</si>
  <si>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</si>
  <si>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</si>
  <si>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</si>
  <si>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</si>
  <si>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</si>
  <si>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</si>
  <si>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</si>
  <si>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</si>
  <si>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</si>
  <si>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</si>
  <si>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</si>
  <si>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</si>
  <si>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</si>
  <si>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</si>
  <si>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</si>
  <si>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</si>
  <si>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</si>
  <si>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</si>
  <si>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</si>
  <si>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</si>
  <si>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</si>
  <si>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</si>
  <si>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</si>
  <si>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</si>
  <si>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</si>
  <si>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</si>
  <si>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</si>
  <si>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</si>
  <si>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</si>
  <si>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</si>
  <si>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</si>
  <si>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</si>
  <si>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</si>
  <si>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</si>
  <si>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</si>
  <si>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</si>
  <si>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</si>
  <si>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</si>
  <si>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</si>
  <si>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</si>
  <si>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</si>
  <si>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</si>
  <si>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</si>
  <si>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</si>
  <si>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</si>
  <si>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</si>
  <si>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</si>
  <si>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</si>
  <si>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</si>
  <si>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</si>
  <si>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</si>
  <si>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</si>
  <si>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</si>
  <si>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</si>
  <si>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</si>
  <si>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</si>
  <si>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</si>
  <si>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</si>
  <si>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</si>
  <si>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</si>
  <si>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</si>
  <si>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</si>
  <si>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</si>
  <si>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</si>
  <si>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</si>
  <si>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</si>
  <si>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</si>
  <si>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</si>
  <si>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</si>
  <si>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</si>
  <si>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</si>
  <si>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</si>
  <si>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</si>
  <si>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</si>
  <si>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</si>
  <si>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</si>
  <si>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</si>
  <si>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</si>
  <si>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</si>
  <si>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</si>
  <si>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</si>
  <si>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</si>
  <si>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</si>
  <si>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</si>
  <si>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</si>
  <si>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</si>
  <si>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</si>
  <si>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</si>
  <si>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</si>
  <si>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</si>
  <si>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</si>
  <si>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</si>
  <si>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</si>
  <si>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</si>
  <si>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</si>
  <si>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</si>
  <si>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</si>
  <si>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</si>
  <si>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</si>
  <si>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</si>
  <si>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</si>
  <si>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</si>
  <si>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</si>
  <si>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</si>
  <si>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</si>
  <si>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</si>
  <si>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</si>
  <si>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</si>
  <si>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</si>
  <si>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</si>
  <si>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</si>
  <si>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</si>
  <si>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</si>
  <si>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</si>
  <si>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</si>
  <si>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</si>
  <si>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</si>
  <si>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</si>
  <si>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</si>
  <si>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</si>
  <si>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</si>
  <si>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</si>
  <si>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</si>
  <si>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</si>
  <si>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</si>
  <si>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</si>
  <si>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</si>
  <si>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</si>
  <si>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</si>
  <si>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</si>
  <si>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</si>
  <si>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</si>
  <si>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</si>
  <si>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</si>
  <si>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</si>
  <si>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</si>
  <si>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</si>
  <si>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</si>
  <si>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</si>
  <si>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</si>
  <si>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</si>
  <si>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</si>
  <si>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</si>
  <si>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</si>
  <si>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</si>
  <si>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</si>
  <si>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</si>
  <si>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</si>
  <si>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</si>
  <si>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</si>
  <si>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</si>
  <si>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</si>
  <si>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</si>
  <si>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</si>
  <si>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</si>
  <si>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</si>
  <si>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</si>
  <si>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</si>
  <si>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</si>
  <si>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</si>
  <si>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</si>
  <si>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</si>
  <si>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</si>
  <si>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</si>
  <si>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</si>
  <si>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</si>
  <si>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</si>
  <si>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</si>
  <si>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</si>
  <si>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</si>
  <si>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</si>
  <si>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</si>
  <si>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</si>
  <si>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</si>
  <si>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</si>
  <si>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</si>
  <si>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</si>
  <si>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</si>
  <si>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</si>
  <si>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</si>
  <si>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</si>
  <si>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</si>
  <si>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</si>
  <si>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</si>
  <si>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</si>
  <si>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</si>
  <si>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</si>
  <si>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</si>
  <si>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</si>
  <si>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</si>
  <si>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</si>
  <si>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</si>
  <si>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</si>
  <si>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</si>
  <si>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</si>
  <si>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</si>
  <si>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</si>
  <si>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</si>
  <si>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</si>
  <si>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</si>
  <si>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</si>
  <si>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</si>
  <si>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</si>
  <si>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</si>
  <si>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</si>
  <si>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</si>
  <si>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</si>
  <si>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</si>
  <si>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</si>
  <si>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</si>
  <si>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</si>
  <si>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</si>
  <si>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</si>
  <si>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</si>
  <si>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</si>
  <si>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</si>
  <si>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</si>
  <si>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</si>
  <si>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</si>
  <si>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</si>
  <si>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</si>
  <si>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</si>
  <si>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</si>
  <si>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</si>
  <si>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</si>
  <si>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</si>
  <si>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</si>
  <si>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</si>
  <si>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</si>
  <si>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</si>
  <si>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</si>
  <si>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</si>
  <si>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</si>
  <si>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</si>
  <si>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</si>
  <si>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</si>
  <si>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</si>
  <si>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</si>
  <si>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</si>
  <si>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</si>
  <si>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</si>
  <si>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</si>
  <si>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</si>
  <si>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</si>
  <si>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</si>
  <si>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</si>
  <si>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</si>
  <si>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</si>
  <si>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</si>
  <si>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</si>
  <si>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</si>
  <si>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</si>
  <si>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</si>
  <si>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</si>
  <si>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</si>
  <si>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</si>
  <si>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</si>
  <si>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</si>
  <si>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</si>
  <si>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</si>
  <si>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</si>
  <si>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</si>
  <si>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</si>
  <si>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</si>
  <si>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</si>
  <si>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</si>
  <si>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</si>
  <si>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</si>
  <si>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</si>
  <si>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</si>
  <si>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</si>
  <si>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</si>
  <si>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</si>
  <si>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</si>
  <si>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</si>
  <si>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</si>
  <si>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</si>
  <si>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</si>
  <si>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</si>
  <si>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</si>
  <si>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</si>
  <si>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</si>
  <si>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</si>
  <si>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</si>
  <si>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</si>
  <si>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</si>
  <si>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</si>
  <si>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</si>
  <si>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</si>
  <si>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</si>
  <si>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</si>
  <si>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</si>
  <si>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</si>
  <si>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</si>
  <si>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</si>
  <si>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</si>
  <si>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</si>
  <si>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</si>
  <si>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</si>
  <si>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</si>
  <si>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</si>
  <si>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</si>
  <si>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</si>
  <si>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</si>
  <si>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</si>
  <si>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</si>
  <si>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</si>
  <si>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</si>
  <si>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</si>
  <si>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</si>
  <si>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</si>
  <si>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</si>
  <si>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</si>
  <si>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</si>
  <si>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</si>
  <si>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</si>
  <si>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</si>
  <si>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</si>
  <si>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</si>
  <si>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</si>
  <si>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</si>
  <si>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</si>
  <si>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</si>
  <si>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</si>
  <si>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</si>
  <si>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</si>
  <si>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</si>
  <si>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</si>
  <si>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</si>
  <si>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</si>
  <si>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</si>
  <si>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</si>
  <si>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</si>
  <si>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</si>
  <si>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</si>
  <si>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</si>
  <si>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</si>
  <si>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</si>
  <si>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</si>
  <si>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</si>
  <si>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</si>
  <si>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</si>
  <si>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</si>
  <si>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</si>
  <si>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</si>
  <si>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</si>
  <si>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</si>
  <si>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</si>
  <si>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</si>
  <si>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</si>
  <si>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</si>
  <si>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</si>
  <si>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</si>
  <si>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</si>
  <si>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</si>
  <si>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</si>
  <si>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</si>
  <si>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</si>
  <si>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</si>
  <si>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</si>
  <si>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</si>
  <si>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</si>
  <si>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</si>
  <si>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</si>
  <si>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</si>
  <si>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</si>
  <si>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</si>
  <si>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</si>
  <si>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</si>
  <si>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</si>
  <si>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</si>
  <si>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</si>
  <si>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</si>
  <si>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</si>
  <si>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</si>
  <si>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</si>
  <si>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</si>
  <si>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</si>
  <si>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</si>
  <si>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</si>
  <si>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</si>
  <si>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</si>
  <si>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</si>
  <si>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</si>
  <si>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</si>
  <si>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</si>
  <si>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</si>
  <si>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</si>
  <si>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</si>
  <si>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</si>
  <si>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</si>
  <si>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</si>
  <si>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</si>
  <si>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</si>
  <si>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</si>
  <si>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</si>
  <si>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</si>
  <si>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</si>
  <si>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</si>
  <si>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</si>
  <si>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</si>
  <si>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</si>
  <si>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</si>
  <si>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</si>
  <si>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</si>
  <si>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</si>
  <si>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</si>
  <si>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</si>
  <si>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</si>
  <si>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</si>
  <si>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</si>
  <si>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</si>
  <si>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</si>
  <si>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</si>
  <si>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</si>
  <si>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</si>
  <si>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</si>
  <si>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</si>
  <si>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</si>
  <si>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</si>
  <si>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</si>
  <si>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</si>
  <si>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</si>
  <si>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</si>
  <si>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</si>
  <si>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</si>
  <si>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</si>
  <si>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</si>
  <si>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</si>
  <si>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</si>
  <si>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</si>
  <si>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</si>
  <si>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</si>
  <si>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</si>
  <si>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</si>
  <si>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</si>
  <si>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</si>
  <si>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</si>
  <si>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</si>
  <si>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</si>
  <si>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</si>
  <si>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</si>
  <si>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</si>
  <si>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</si>
  <si>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</si>
  <si>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</si>
  <si>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</si>
  <si>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</si>
  <si>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</si>
  <si>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</si>
  <si>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</si>
  <si>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</si>
  <si>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</si>
  <si>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</si>
  <si>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</si>
  <si>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</si>
  <si>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</si>
  <si>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</si>
  <si>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</si>
  <si>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</si>
  <si>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</si>
  <si>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</si>
  <si>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</si>
  <si>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</si>
  <si>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</si>
  <si>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</si>
  <si>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</si>
  <si>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</si>
  <si>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</si>
  <si>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</si>
  <si>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</si>
  <si>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</si>
  <si>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</si>
  <si>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</si>
  <si>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</si>
  <si>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</si>
  <si>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</si>
  <si>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</si>
  <si>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</si>
  <si>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</si>
  <si>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</si>
  <si>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</si>
  <si>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</si>
  <si>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</si>
  <si>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</si>
  <si>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</si>
  <si>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</si>
  <si>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</si>
  <si>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</si>
  <si>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</si>
  <si>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</si>
  <si>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</si>
  <si>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</si>
  <si>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</si>
  <si>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</si>
  <si>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</si>
  <si>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</si>
  <si>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</si>
  <si>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</si>
  <si>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</si>
  <si>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</si>
  <si>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</si>
  <si>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</si>
  <si>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</si>
  <si>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</si>
  <si>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</si>
  <si>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</si>
  <si>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</si>
  <si>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</si>
  <si>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</si>
  <si>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</si>
  <si>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</si>
  <si>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</si>
  <si>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</si>
  <si>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</si>
  <si>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</si>
  <si>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</si>
  <si>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</si>
  <si>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</si>
  <si>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</si>
  <si>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</si>
  <si>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</si>
  <si>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</si>
  <si>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</si>
  <si>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</si>
  <si>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</si>
  <si>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</si>
  <si>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</si>
  <si>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</si>
  <si>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</si>
  <si>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</si>
  <si>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</si>
  <si>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</si>
  <si>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</si>
  <si>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</si>
  <si>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</si>
  <si>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</si>
  <si>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</si>
  <si>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</si>
  <si>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</si>
  <si>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</si>
  <si>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</si>
  <si>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</si>
  <si>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</si>
  <si>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</si>
  <si>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</si>
  <si>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</si>
  <si>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</si>
  <si>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</si>
  <si>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</si>
  <si>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</si>
  <si>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</si>
  <si>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</si>
  <si>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</si>
  <si>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</si>
  <si>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</si>
  <si>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</si>
  <si>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</si>
  <si>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</si>
  <si>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</si>
  <si>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</si>
  <si>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</si>
  <si>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</si>
  <si>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</si>
  <si>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</si>
  <si>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</si>
  <si>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</si>
  <si>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</si>
  <si>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</si>
  <si>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</si>
  <si>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</si>
  <si>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</si>
  <si>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</si>
  <si>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</si>
  <si>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</si>
  <si>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</si>
  <si>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</si>
  <si>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</si>
  <si>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</si>
  <si>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</si>
  <si>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</si>
  <si>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</si>
  <si>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</si>
  <si>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</si>
  <si>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</si>
  <si>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</si>
  <si>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</si>
  <si>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</si>
  <si>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</si>
  <si>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</si>
  <si>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</si>
  <si>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</si>
  <si>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</si>
  <si>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</si>
  <si>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</si>
  <si>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</si>
  <si>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</si>
  <si>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</si>
  <si>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</si>
  <si>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</si>
  <si>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</si>
  <si>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</si>
  <si>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</si>
  <si>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</si>
  <si>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</si>
  <si>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</si>
  <si>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</si>
  <si>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</si>
  <si>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</si>
  <si>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</si>
  <si>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</si>
  <si>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</si>
  <si>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</si>
  <si>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</si>
  <si>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</si>
  <si>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</si>
  <si>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</si>
  <si>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</si>
  <si>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</si>
  <si>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</si>
  <si>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</si>
  <si>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</si>
  <si>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</si>
  <si>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</si>
  <si>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</si>
  <si>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</si>
  <si>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</si>
  <si>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</si>
  <si>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</si>
  <si>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</si>
  <si>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</si>
  <si>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</si>
  <si>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</si>
  <si>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</si>
  <si>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</si>
  <si>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</si>
  <si>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</si>
  <si>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</si>
  <si>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</si>
  <si>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</si>
  <si>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</si>
  <si>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</si>
  <si>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</si>
  <si>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</si>
  <si>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</si>
  <si>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</si>
  <si>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</si>
  <si>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</si>
  <si>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</si>
  <si>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</si>
  <si>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</si>
  <si>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</si>
  <si>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</si>
  <si>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</si>
  <si>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</si>
  <si>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</si>
  <si>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</si>
  <si>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</si>
  <si>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</si>
  <si>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</si>
  <si>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</si>
  <si>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</si>
  <si>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</si>
  <si>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</si>
  <si>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</si>
  <si>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</si>
  <si>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</si>
  <si>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</si>
  <si>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</si>
  <si>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</si>
  <si>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</si>
  <si>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</si>
  <si>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</si>
  <si>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</si>
  <si>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</si>
  <si>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</si>
  <si>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</si>
  <si>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</si>
  <si>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</si>
  <si>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</si>
  <si>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</si>
  <si>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</si>
  <si>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</si>
  <si>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</si>
  <si>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</si>
  <si>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</si>
  <si>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</si>
  <si>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</si>
  <si>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</si>
  <si>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</si>
  <si>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</si>
  <si>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</si>
  <si>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</si>
  <si>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</si>
  <si>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</si>
  <si>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</si>
  <si>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</si>
  <si>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</si>
  <si>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</si>
  <si>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</si>
  <si>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</si>
  <si>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</si>
  <si>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</si>
  <si>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</si>
  <si>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</si>
  <si>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</si>
  <si>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</si>
  <si>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</si>
  <si>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</si>
  <si>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</si>
  <si>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</si>
  <si>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</si>
  <si>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</si>
  <si>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</si>
  <si>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</si>
  <si>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</si>
  <si>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</si>
  <si>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</si>
  <si>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</si>
  <si>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</si>
  <si>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</si>
  <si>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</si>
  <si>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</si>
  <si>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</si>
  <si>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</si>
  <si>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</si>
  <si>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</si>
  <si>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</si>
  <si>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</si>
  <si>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</si>
  <si>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</si>
  <si>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</si>
  <si>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</si>
  <si>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</si>
  <si>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</si>
  <si>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</si>
  <si>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</si>
  <si>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</si>
  <si>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</si>
  <si>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</si>
  <si>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</si>
  <si>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</si>
  <si>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</si>
  <si>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</si>
  <si>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</si>
  <si>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</si>
  <si>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</si>
  <si>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</si>
  <si>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</si>
  <si>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</si>
  <si>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</si>
  <si>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</si>
  <si>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</si>
  <si>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</si>
  <si>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</si>
  <si>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</si>
  <si>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</si>
  <si>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</si>
  <si>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</si>
  <si>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</si>
  <si>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</si>
  <si>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</si>
  <si>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</si>
  <si>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</si>
  <si>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</si>
  <si>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</si>
  <si>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</si>
  <si>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</si>
  <si>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</si>
  <si>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</si>
  <si>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</si>
  <si>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</si>
  <si>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</si>
  <si>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</si>
  <si>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</si>
  <si>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</si>
  <si>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</si>
  <si>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</si>
  <si>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</si>
  <si>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</si>
  <si>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</si>
  <si>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</si>
  <si>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</si>
  <si>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</si>
  <si>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</si>
  <si>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</si>
  <si>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</si>
  <si>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</si>
  <si>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</si>
  <si>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</si>
  <si>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</si>
  <si>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</si>
  <si>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</si>
  <si>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</si>
  <si>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</si>
  <si>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</si>
  <si>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</si>
  <si>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</si>
  <si>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</si>
  <si>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</si>
  <si>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</si>
  <si>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</si>
  <si>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</si>
  <si>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</si>
  <si>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</si>
  <si>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</si>
  <si>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</si>
  <si>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</si>
  <si>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</si>
  <si>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</si>
  <si>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</si>
  <si>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</si>
  <si>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</si>
  <si>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</si>
  <si>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</si>
  <si>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</si>
  <si>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</si>
  <si>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</si>
  <si>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</si>
  <si>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</si>
  <si>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</si>
  <si>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</si>
  <si>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</si>
  <si>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</si>
  <si>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</si>
  <si>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</si>
  <si>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</si>
  <si>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</si>
  <si>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</si>
  <si>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</si>
  <si>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</si>
  <si>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</si>
  <si>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</si>
  <si>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</si>
  <si>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</si>
  <si>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</si>
  <si>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</si>
  <si>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</si>
  <si>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</si>
  <si>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</si>
  <si>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</si>
  <si>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</si>
  <si>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</si>
  <si>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</si>
  <si>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</si>
  <si>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</si>
  <si>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</si>
  <si>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</si>
  <si>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</si>
  <si>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</si>
  <si>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</si>
  <si>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</si>
  <si>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</si>
  <si>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</si>
  <si>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</si>
  <si>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</si>
  <si>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</si>
  <si>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</si>
  <si>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</si>
  <si>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</si>
  <si>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</si>
  <si>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</si>
  <si>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</si>
  <si>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</si>
  <si>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</si>
  <si>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</si>
  <si>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</si>
  <si>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</si>
  <si>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</si>
  <si>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</si>
  <si>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</si>
  <si>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</si>
  <si>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</si>
  <si>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</si>
  <si>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</si>
  <si>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</si>
  <si>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</si>
  <si>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</si>
  <si>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</si>
  <si>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</si>
  <si>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</si>
  <si>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</si>
  <si>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</si>
  <si>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</si>
  <si>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</si>
  <si>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</si>
  <si>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</si>
  <si>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</si>
  <si>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</si>
  <si>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</si>
  <si>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</si>
  <si>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</si>
  <si>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</si>
  <si>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</si>
  <si>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</si>
  <si>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</si>
  <si>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</si>
  <si>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</si>
  <si>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</si>
  <si>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</si>
  <si>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</si>
  <si>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</si>
  <si>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</si>
  <si>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</si>
  <si>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</si>
  <si>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</si>
  <si>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</si>
  <si>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</si>
  <si>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</si>
  <si>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</si>
  <si>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</si>
  <si>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</si>
  <si>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</si>
  <si>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</si>
  <si>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</si>
  <si>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</si>
  <si>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</si>
  <si>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</si>
  <si>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</si>
  <si>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</si>
  <si>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</si>
  <si>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</si>
  <si>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</si>
  <si>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</si>
  <si>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</si>
  <si>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</si>
  <si>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</si>
  <si>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</si>
  <si>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</si>
  <si>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</si>
  <si>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</si>
  <si>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</si>
  <si>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</si>
  <si>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</si>
  <si>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</si>
  <si>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</si>
  <si>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</si>
  <si>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</si>
  <si>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</si>
  <si>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</si>
  <si>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</si>
  <si>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</si>
  <si>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</si>
  <si>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</si>
  <si>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</si>
  <si>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</si>
  <si>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</si>
  <si>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</si>
  <si>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</si>
  <si>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</si>
  <si>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</si>
  <si>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</si>
  <si>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</si>
  <si>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</si>
  <si>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</si>
  <si>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</si>
  <si>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</si>
  <si>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</si>
  <si>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</si>
  <si>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</si>
  <si>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</si>
  <si>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</si>
  <si>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</si>
  <si>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</si>
  <si>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</si>
  <si>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</si>
  <si>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</si>
  <si>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</si>
  <si>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</si>
  <si>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</si>
  <si>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</si>
  <si>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</si>
  <si>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</si>
  <si>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</si>
  <si>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</si>
  <si>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</si>
  <si>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</si>
  <si>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</si>
  <si>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</si>
  <si>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</si>
  <si>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</si>
  <si>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</si>
  <si>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</si>
  <si>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</si>
  <si>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</si>
  <si>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</si>
  <si>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</si>
  <si>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</si>
  <si>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</si>
  <si>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</si>
  <si>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</si>
  <si>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</si>
  <si>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</si>
  <si>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</si>
  <si>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</si>
  <si>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</si>
  <si>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</si>
  <si>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</si>
  <si>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</si>
  <si>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</si>
  <si>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</si>
  <si>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</si>
  <si>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</si>
  <si>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</si>
  <si>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</si>
  <si>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</si>
  <si>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</si>
  <si>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</si>
  <si>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</si>
  <si>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</si>
  <si>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</si>
  <si>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</si>
  <si>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</si>
  <si>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</si>
  <si>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</si>
  <si>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</si>
  <si>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</si>
  <si>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</si>
  <si>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</si>
  <si>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</si>
  <si>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</si>
  <si>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</si>
  <si>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</si>
  <si>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</si>
  <si>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</si>
  <si>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</si>
  <si>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</si>
  <si>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</si>
  <si>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</si>
  <si>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</si>
  <si>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</si>
  <si>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</si>
  <si>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</si>
  <si>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</si>
  <si>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</si>
  <si>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</si>
  <si>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</si>
  <si>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</si>
  <si>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</si>
  <si>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</si>
  <si>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</si>
  <si>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</si>
  <si>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</si>
  <si>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</si>
  <si>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</si>
  <si>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</si>
  <si>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</si>
  <si>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</si>
  <si>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</si>
  <si>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</si>
  <si>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</si>
  <si>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</si>
  <si>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</si>
  <si>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</si>
  <si>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</si>
  <si>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</si>
  <si>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</si>
  <si>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</si>
  <si>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</si>
  <si>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</si>
  <si>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</si>
  <si>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</si>
  <si>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</si>
  <si>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</si>
  <si>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</si>
  <si>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</si>
  <si>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</si>
  <si>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</si>
  <si>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</si>
  <si>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</si>
  <si>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</si>
  <si>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</si>
  <si>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</si>
  <si>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</si>
  <si>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</si>
  <si>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</si>
  <si>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</si>
  <si>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</si>
  <si>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</si>
  <si>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</si>
  <si>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</si>
  <si>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</si>
  <si>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</si>
  <si>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</si>
  <si>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</si>
  <si>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</si>
  <si>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</si>
  <si>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</si>
  <si>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</si>
  <si>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</si>
  <si>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</si>
  <si>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</si>
  <si>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</si>
  <si>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</si>
  <si>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</si>
  <si>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</si>
  <si>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</si>
  <si>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</si>
  <si>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</si>
  <si>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</si>
  <si>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</si>
  <si>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</si>
  <si>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</si>
  <si>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</si>
  <si>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</si>
  <si>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</si>
  <si>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</si>
  <si>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</si>
  <si>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</si>
  <si>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</si>
  <si>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</si>
  <si>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</si>
  <si>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</si>
  <si>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</si>
  <si>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</si>
  <si>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</si>
  <si>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</si>
  <si>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</si>
  <si>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</si>
  <si>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</si>
  <si>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</si>
  <si>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</si>
  <si>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</si>
  <si>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</si>
  <si>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</si>
  <si>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</si>
  <si>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</si>
  <si>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</si>
  <si>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</si>
  <si>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</si>
  <si>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</si>
  <si>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</si>
  <si>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</si>
  <si>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</si>
  <si>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</si>
  <si>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</si>
  <si>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</si>
  <si>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</si>
  <si>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</si>
  <si>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</si>
  <si>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</si>
  <si>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</si>
  <si>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</si>
  <si>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</si>
  <si>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</si>
  <si>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</si>
  <si>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</si>
  <si>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</si>
  <si>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</si>
  <si>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</si>
  <si>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</si>
  <si>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</si>
  <si>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</si>
  <si>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</si>
  <si>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</si>
  <si>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</si>
  <si>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</si>
  <si>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</si>
  <si>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</si>
  <si>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</si>
  <si>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</si>
  <si>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</si>
  <si>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</si>
  <si>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</si>
  <si>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</si>
  <si>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</si>
  <si>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</si>
  <si>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</si>
  <si>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</si>
  <si>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</si>
  <si>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</si>
  <si>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</si>
  <si>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</si>
  <si>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</si>
  <si>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</si>
  <si>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</si>
  <si>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</si>
  <si>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</si>
  <si>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</si>
  <si>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</si>
  <si>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</si>
  <si>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</si>
  <si>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</si>
  <si>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</si>
  <si>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</si>
  <si>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</si>
  <si>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</si>
  <si>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</si>
  <si>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</si>
  <si>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</si>
  <si>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</si>
  <si>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</si>
  <si>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</si>
  <si>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</si>
  <si>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</si>
  <si>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</si>
  <si>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</si>
  <si>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</si>
  <si>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</si>
  <si>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</si>
  <si>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</si>
  <si>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</si>
  <si>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</si>
  <si>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</si>
  <si>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</si>
  <si>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</si>
  <si>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</si>
  <si>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</si>
  <si>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</si>
  <si>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</si>
  <si>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</si>
  <si>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</si>
  <si>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</si>
  <si>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</si>
  <si>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</si>
  <si>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</si>
  <si>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</si>
  <si>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</si>
  <si>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</si>
  <si>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</si>
  <si>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</si>
  <si>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</si>
  <si>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</si>
  <si>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</si>
  <si>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</si>
  <si>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</si>
  <si>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</si>
  <si>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</si>
  <si>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</si>
  <si>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</si>
  <si>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</si>
  <si>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</si>
  <si>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</si>
  <si>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</si>
  <si>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</si>
  <si>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</si>
  <si>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</si>
  <si>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</si>
  <si>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</si>
  <si>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</si>
  <si>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</si>
  <si>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</si>
  <si>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</si>
  <si>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</si>
  <si>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</si>
  <si>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</si>
  <si>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</si>
  <si>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</si>
  <si>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</si>
  <si>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</si>
  <si>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</si>
  <si>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</si>
  <si>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</si>
  <si>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</si>
  <si>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</si>
  <si>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</si>
  <si>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</si>
  <si>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</si>
  <si>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</si>
  <si>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</si>
  <si>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</si>
  <si>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</si>
  <si>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</si>
  <si>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</si>
  <si>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</si>
  <si>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</si>
  <si>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</si>
  <si>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</si>
  <si>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</si>
  <si>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</si>
  <si>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</si>
  <si>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</si>
  <si>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</si>
  <si>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</si>
  <si>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</si>
  <si>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</si>
  <si>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</si>
  <si>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</si>
  <si>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</si>
  <si>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</si>
  <si>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</si>
  <si>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</si>
  <si>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</si>
  <si>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</si>
  <si>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</si>
  <si>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</si>
  <si>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</si>
  <si>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</si>
  <si>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</si>
  <si>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</si>
  <si>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</si>
  <si>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</si>
  <si>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</si>
  <si>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</si>
  <si>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</si>
  <si>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</si>
  <si>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</si>
  <si>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</si>
  <si>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</si>
  <si>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</si>
  <si>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</si>
  <si>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</si>
  <si>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</si>
  <si>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</si>
  <si>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</si>
  <si>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</si>
  <si>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</si>
  <si>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</si>
  <si>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</si>
  <si>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</si>
  <si>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</si>
  <si>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</si>
  <si>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</si>
  <si>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</si>
  <si>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</si>
  <si>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</si>
  <si>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</si>
  <si>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</si>
  <si>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</si>
  <si>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</si>
  <si>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</si>
  <si>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</si>
  <si>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</si>
  <si>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</si>
  <si>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</si>
  <si>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</si>
  <si>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</si>
  <si>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</si>
  <si>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</si>
  <si>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</si>
  <si>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</si>
  <si>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</si>
  <si>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</si>
  <si>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</si>
  <si>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</si>
  <si>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</si>
  <si>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</si>
  <si>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</si>
  <si>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</si>
  <si>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</si>
  <si>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</si>
  <si>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</si>
  <si>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</si>
  <si>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</si>
  <si>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</si>
  <si>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</si>
  <si>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</si>
  <si>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</si>
  <si>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</si>
  <si>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</si>
  <si>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</si>
  <si>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</si>
  <si>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</si>
  <si>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</si>
  <si>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</si>
  <si>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</si>
  <si>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</si>
  <si>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</si>
  <si>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</si>
  <si>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</si>
  <si>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</si>
  <si>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</si>
  <si>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</si>
  <si>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</si>
  <si>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</si>
  <si>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</si>
  <si>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</si>
  <si>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</si>
  <si>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</si>
  <si>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</si>
  <si>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</si>
  <si>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</si>
  <si>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</si>
  <si>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</si>
  <si>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</si>
  <si>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</si>
  <si>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</si>
  <si>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</si>
  <si>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</si>
  <si>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</si>
  <si>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</si>
  <si>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</si>
  <si>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</si>
  <si>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</si>
  <si>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</si>
  <si>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</si>
  <si>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</si>
  <si>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</si>
  <si>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</si>
  <si>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</si>
  <si>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</si>
  <si>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</si>
  <si>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</si>
  <si>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</si>
  <si>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</si>
  <si>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</si>
  <si>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</si>
  <si>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</si>
  <si>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</si>
  <si>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</si>
  <si>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</si>
  <si>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</si>
  <si>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</si>
  <si>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</si>
  <si>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</si>
  <si>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</si>
  <si>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</si>
  <si>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</si>
  <si>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</si>
  <si>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</si>
  <si>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</si>
  <si>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</si>
  <si>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</si>
  <si>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</si>
  <si>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</si>
  <si>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</si>
  <si>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</si>
  <si>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</si>
  <si>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</si>
  <si>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</si>
  <si>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</si>
  <si>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</si>
  <si>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</si>
  <si>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</si>
  <si>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</si>
  <si>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</si>
  <si>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</si>
  <si>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</si>
  <si>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</si>
  <si>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</si>
  <si>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</si>
  <si>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</si>
  <si>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</si>
  <si>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</si>
  <si>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</si>
  <si>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</si>
  <si>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</si>
  <si>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</si>
  <si>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</si>
  <si>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</si>
  <si>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</si>
  <si>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</si>
  <si>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</si>
  <si>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</si>
  <si>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</si>
  <si>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</si>
  <si>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</si>
  <si>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</si>
  <si>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</si>
  <si>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</si>
  <si>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</si>
  <si>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</si>
  <si>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</si>
  <si>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</si>
  <si>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</si>
  <si>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</si>
  <si>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</si>
  <si>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</si>
  <si>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</si>
  <si>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</si>
  <si>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</si>
  <si>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</si>
  <si>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</si>
  <si>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</si>
  <si>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</si>
  <si>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</si>
  <si>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</si>
  <si>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</si>
  <si>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</si>
  <si>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</si>
  <si>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</si>
  <si>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</si>
  <si>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</si>
  <si>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</si>
  <si>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</si>
  <si>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</si>
  <si>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</si>
  <si>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</si>
  <si>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</si>
  <si>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</si>
  <si>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</si>
  <si>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</si>
  <si>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</si>
  <si>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</si>
  <si>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</si>
  <si>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</si>
  <si>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</si>
  <si>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</si>
  <si>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</si>
  <si>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</si>
  <si>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</si>
  <si>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</si>
  <si>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</si>
  <si>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</si>
  <si>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</si>
  <si>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</si>
  <si>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</si>
  <si>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</si>
  <si>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</si>
  <si>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</si>
  <si>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</si>
  <si>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</si>
  <si>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</si>
  <si>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</si>
  <si>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</si>
  <si>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</si>
  <si>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</si>
  <si>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</si>
  <si>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</si>
  <si>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</si>
  <si>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</si>
  <si>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</si>
  <si>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</si>
  <si>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</si>
  <si>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</si>
  <si>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</si>
  <si>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</si>
  <si>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</si>
  <si>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</si>
  <si>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</si>
  <si>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</si>
  <si>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</si>
  <si>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</si>
  <si>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</si>
  <si>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</si>
  <si>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</si>
  <si>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</si>
  <si>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</si>
  <si>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</si>
  <si>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</si>
  <si>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</si>
  <si>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</si>
  <si>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</si>
  <si>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</si>
  <si>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</si>
  <si>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</si>
  <si>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</si>
  <si>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</si>
  <si>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</si>
  <si>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</si>
  <si>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</si>
  <si>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</si>
  <si>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</si>
  <si>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</si>
  <si>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</si>
  <si>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</si>
  <si>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</si>
  <si>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</si>
  <si>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</si>
  <si>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</si>
  <si>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</si>
  <si>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</si>
  <si>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</si>
  <si>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</si>
  <si>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</si>
  <si>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</si>
  <si>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</si>
  <si>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</si>
  <si>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</si>
  <si>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</si>
  <si>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</si>
  <si>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</si>
  <si>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</si>
  <si>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</si>
  <si>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</si>
  <si>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</si>
  <si>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</si>
  <si>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</si>
  <si>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</si>
  <si>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</si>
  <si>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</si>
  <si>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</si>
  <si>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</si>
  <si>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</si>
  <si>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</si>
  <si>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</si>
  <si>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</si>
  <si>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</si>
  <si>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</si>
  <si>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</si>
  <si>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</si>
  <si>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</si>
  <si>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</si>
  <si>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</si>
  <si>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</si>
  <si>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</si>
  <si>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</si>
  <si>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</si>
  <si>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</si>
  <si>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</si>
  <si>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</si>
  <si>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</si>
  <si>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</si>
  <si>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</si>
  <si>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</si>
  <si>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</si>
  <si>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</si>
  <si>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</si>
  <si>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</si>
  <si>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</si>
  <si>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</si>
  <si>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</si>
  <si>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</si>
  <si>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</si>
  <si>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</si>
  <si>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</si>
  <si>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</si>
  <si>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</si>
  <si>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</si>
  <si>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</si>
  <si>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</si>
  <si>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</si>
  <si>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</si>
  <si>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</si>
  <si>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</si>
  <si>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</si>
  <si>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</si>
  <si>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</si>
  <si>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</si>
  <si>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</si>
  <si>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</si>
  <si>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</si>
  <si>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</si>
  <si>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</si>
  <si>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</si>
  <si>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</si>
  <si>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</si>
  <si>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</si>
  <si>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</si>
  <si>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</si>
  <si>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</si>
  <si>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</si>
  <si>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</si>
  <si>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</si>
  <si>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</si>
  <si>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</si>
  <si>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</si>
  <si>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</si>
  <si>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</si>
  <si>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</si>
  <si>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</si>
  <si>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</si>
  <si>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</si>
  <si>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</si>
  <si>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</si>
  <si>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</si>
  <si>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</si>
  <si>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</si>
  <si>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</si>
  <si>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</si>
  <si>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</si>
  <si>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</si>
  <si>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</si>
  <si>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</si>
  <si>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</si>
  <si>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</si>
  <si>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</si>
  <si>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</si>
  <si>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</si>
  <si>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</si>
  <si>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</si>
  <si>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</si>
  <si>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</si>
  <si>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</si>
  <si>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</si>
  <si>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</si>
  <si>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</si>
  <si>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</si>
  <si>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</si>
  <si>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</si>
  <si>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</si>
  <si>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</si>
  <si>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</si>
  <si>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</si>
  <si>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</si>
  <si>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</si>
  <si>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</si>
  <si>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</si>
  <si>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</si>
  <si>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</si>
  <si>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</si>
  <si>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</si>
  <si>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</si>
  <si>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</si>
  <si>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</si>
  <si>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</si>
  <si>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</si>
  <si>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</si>
  <si>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</si>
  <si>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</si>
  <si>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</si>
  <si>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</si>
  <si>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</si>
  <si>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</si>
  <si>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</si>
  <si>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</si>
  <si>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</si>
  <si>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</si>
  <si>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</si>
  <si>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</si>
  <si>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</si>
  <si>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</si>
  <si>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</si>
  <si>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</si>
  <si>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</si>
  <si>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</si>
  <si>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</si>
  <si>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</si>
  <si>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</si>
  <si>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</si>
  <si>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</si>
  <si>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</si>
  <si>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</si>
  <si>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</si>
  <si>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</si>
  <si>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</si>
  <si>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</si>
  <si>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</si>
  <si>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</si>
  <si>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</si>
  <si>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</si>
  <si>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</si>
  <si>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</si>
  <si>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</si>
  <si>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</si>
  <si>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</si>
  <si>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</si>
  <si>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</si>
  <si>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</si>
  <si>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</si>
  <si>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</si>
  <si>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</si>
  <si>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</si>
  <si>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</si>
  <si>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</si>
  <si>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</si>
  <si>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</si>
  <si>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</si>
  <si>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</si>
  <si>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</si>
  <si>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</si>
  <si>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</si>
  <si>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</si>
  <si>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</si>
  <si>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</si>
  <si>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</si>
  <si>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</si>
  <si>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</si>
  <si>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</si>
  <si>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</si>
  <si>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</si>
  <si>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</si>
  <si>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</si>
  <si>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</si>
  <si>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</si>
  <si>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</si>
  <si>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</si>
  <si>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</si>
  <si>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</si>
  <si>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</si>
  <si>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</si>
  <si>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</si>
  <si>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</si>
  <si>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</si>
  <si>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</si>
  <si>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</si>
  <si>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</si>
  <si>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</si>
  <si>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</si>
  <si>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</si>
  <si>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</si>
  <si>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</si>
  <si>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</si>
  <si>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</si>
  <si>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</si>
  <si>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</si>
  <si>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</si>
  <si>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</si>
  <si>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</si>
  <si>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</si>
  <si>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</si>
  <si>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</si>
  <si>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</si>
  <si>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</si>
  <si>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</si>
  <si>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</si>
  <si>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</si>
  <si>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</si>
  <si>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</si>
  <si>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</si>
  <si>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</si>
  <si>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</si>
  <si>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</si>
  <si>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</si>
  <si>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</si>
  <si>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</si>
  <si>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</si>
  <si>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</si>
  <si>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</si>
  <si>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</si>
  <si>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</si>
  <si>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</si>
  <si>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</si>
  <si>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</si>
  <si>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</si>
  <si>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</si>
  <si>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</si>
  <si>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</si>
  <si>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</si>
  <si>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</si>
  <si>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</si>
  <si>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</si>
  <si>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</si>
  <si>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</si>
  <si>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</si>
  <si>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</si>
  <si>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</si>
  <si>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</si>
  <si>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</si>
  <si>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</si>
  <si>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</si>
  <si>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</si>
  <si>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</si>
  <si>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</si>
  <si>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</si>
  <si>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</si>
  <si>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</si>
  <si>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</si>
  <si>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</si>
  <si>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</si>
  <si>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</si>
  <si>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</si>
  <si>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</si>
  <si>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</si>
  <si>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</si>
  <si>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</si>
  <si>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</si>
  <si>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</si>
  <si>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</si>
  <si>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</si>
  <si>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</si>
  <si>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</si>
  <si>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</si>
  <si>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</si>
  <si>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</si>
  <si>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</si>
  <si>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</si>
  <si>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</si>
  <si>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</si>
  <si>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</si>
  <si>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</si>
  <si>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</si>
  <si>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</si>
  <si>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</si>
  <si>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</si>
  <si>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</si>
  <si>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</si>
  <si>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</si>
  <si>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</si>
  <si>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</si>
  <si>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</si>
  <si>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</si>
  <si>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</si>
  <si>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</si>
  <si>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</si>
  <si>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</si>
  <si>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</si>
  <si>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</si>
  <si>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</si>
  <si>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</si>
  <si>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</si>
  <si>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</si>
  <si>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</si>
  <si>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</si>
  <si>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</si>
  <si>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</si>
  <si>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</si>
  <si>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</si>
  <si>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</si>
  <si>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</si>
  <si>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</si>
  <si>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</si>
  <si>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</si>
  <si>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</si>
  <si>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</si>
  <si>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</si>
  <si>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</si>
  <si>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</si>
  <si>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</si>
  <si>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</si>
  <si>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</si>
  <si>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</si>
  <si>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</si>
  <si>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</si>
  <si>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</si>
  <si>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</si>
  <si>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</si>
  <si>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</si>
  <si>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</si>
  <si>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</si>
  <si>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</si>
  <si>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</si>
  <si>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</si>
  <si>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</si>
  <si>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</si>
  <si>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</si>
  <si>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</si>
  <si>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</si>
  <si>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</si>
  <si>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</si>
  <si>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</si>
  <si>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</si>
  <si>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</si>
  <si>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</si>
  <si>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</si>
  <si>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</si>
  <si>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</si>
  <si>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</si>
  <si>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</si>
  <si>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</si>
  <si>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</si>
  <si>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</si>
  <si>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</si>
  <si>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</si>
  <si>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</si>
  <si>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</si>
  <si>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</si>
  <si>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</si>
  <si>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</si>
  <si>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</si>
  <si>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</si>
  <si>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</si>
  <si>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</si>
  <si>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</si>
  <si>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</si>
  <si>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</si>
  <si>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</si>
  <si>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</si>
  <si>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</si>
  <si>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</si>
  <si>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</si>
  <si>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</si>
  <si>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</si>
  <si>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</si>
  <si>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</si>
  <si>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</si>
  <si>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</si>
  <si>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</si>
  <si>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</si>
  <si>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</si>
  <si>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</si>
  <si>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</si>
  <si>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</si>
  <si>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</si>
  <si>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</si>
  <si>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</si>
  <si>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</si>
  <si>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</si>
  <si>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</si>
  <si>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</si>
  <si>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</si>
  <si>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</si>
  <si>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</si>
  <si>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</si>
  <si>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</si>
  <si>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</si>
  <si>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</si>
  <si>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</si>
  <si>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</si>
  <si>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</si>
  <si>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</si>
  <si>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</si>
  <si>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</si>
  <si>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</si>
  <si>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</si>
  <si>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</si>
  <si>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</si>
  <si>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</si>
  <si>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</si>
  <si>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</si>
  <si>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</si>
  <si>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</si>
  <si>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</si>
  <si>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</si>
  <si>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</si>
  <si>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</si>
  <si>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</si>
  <si>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</si>
  <si>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</si>
  <si>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</si>
  <si>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</si>
  <si>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</si>
  <si>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</si>
  <si>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</si>
  <si>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</si>
  <si>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</si>
  <si>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</si>
  <si>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</si>
  <si>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</si>
  <si>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</si>
  <si>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</si>
  <si>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</si>
  <si>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</si>
  <si>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</si>
  <si>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</si>
  <si>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</si>
  <si>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</si>
  <si>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</si>
  <si>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</si>
  <si>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</si>
  <si>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</si>
  <si>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</si>
  <si>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</si>
  <si>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</si>
  <si>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</si>
  <si>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</si>
  <si>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</si>
  <si>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</si>
  <si>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</si>
  <si>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</si>
  <si>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</si>
  <si>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</si>
  <si>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</si>
  <si>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</si>
  <si>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</si>
  <si>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</si>
  <si>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</si>
  <si>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</si>
  <si>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</si>
  <si>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</si>
  <si>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</si>
  <si>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</si>
  <si>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</si>
  <si>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</si>
  <si>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</si>
  <si>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</si>
  <si>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</si>
  <si>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</si>
  <si>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</si>
  <si>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</si>
  <si>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</si>
  <si>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</si>
  <si>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</si>
  <si>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</si>
  <si>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</si>
  <si>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</si>
  <si>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</si>
  <si>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</si>
  <si>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</si>
  <si>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</si>
  <si>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</si>
  <si>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</si>
  <si>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</si>
  <si>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</si>
  <si>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</si>
  <si>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</si>
  <si>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</si>
  <si>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</si>
  <si>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</si>
  <si>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</si>
  <si>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</si>
  <si>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</si>
  <si>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</si>
  <si>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</si>
  <si>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</si>
  <si>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</si>
  <si>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</si>
  <si>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</si>
  <si>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</si>
  <si>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</si>
  <si>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</si>
  <si>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</si>
  <si>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</si>
  <si>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</si>
  <si>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</si>
  <si>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</si>
  <si>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</si>
  <si>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</si>
  <si>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</si>
  <si>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</si>
  <si>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</si>
  <si>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</si>
  <si>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</si>
  <si>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</si>
  <si>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</si>
  <si>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</si>
  <si>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</si>
  <si>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</si>
  <si>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</si>
  <si>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</si>
  <si>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</si>
  <si>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</si>
  <si>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</si>
  <si>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</si>
  <si>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</si>
  <si>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</si>
  <si>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</si>
  <si>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</si>
  <si>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</si>
  <si>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</si>
  <si>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</si>
  <si>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</si>
  <si>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</si>
  <si>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</si>
  <si>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</si>
  <si>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</si>
  <si>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</si>
  <si>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</si>
  <si>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</si>
  <si>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</si>
  <si>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</si>
  <si>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</si>
  <si>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</si>
  <si>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</si>
  <si>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</si>
  <si>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</si>
  <si>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</si>
  <si>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</si>
  <si>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</si>
  <si>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</si>
  <si>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</si>
  <si>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</si>
  <si>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</si>
  <si>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</si>
  <si>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</si>
  <si>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</si>
  <si>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</si>
  <si>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</si>
  <si>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</si>
  <si>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</si>
  <si>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</si>
  <si>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</si>
  <si>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</si>
  <si>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</si>
  <si>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</si>
  <si>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</si>
  <si>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</si>
  <si>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</si>
  <si>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</si>
  <si>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</si>
  <si>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</si>
  <si>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</si>
  <si>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</si>
  <si>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</si>
  <si>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</si>
  <si>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</si>
  <si>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</si>
  <si>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</si>
  <si>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</si>
  <si>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</si>
  <si>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</si>
  <si>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</si>
  <si>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</si>
  <si>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</si>
  <si>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</si>
  <si>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</si>
  <si>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</si>
  <si>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</si>
  <si>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</si>
  <si>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</si>
  <si>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</si>
  <si>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</si>
  <si>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</si>
  <si>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</si>
  <si>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</si>
  <si>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</si>
  <si>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</si>
  <si>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</si>
  <si>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</si>
  <si>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</si>
  <si>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</si>
  <si>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</si>
  <si>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</si>
  <si>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</si>
  <si>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</si>
  <si>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</si>
  <si>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</si>
  <si>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</si>
  <si>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</si>
  <si>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</si>
  <si>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</si>
  <si>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</si>
  <si>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</si>
  <si>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</si>
  <si>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</si>
  <si>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</si>
  <si>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</si>
  <si>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</si>
  <si>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</si>
  <si>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</si>
  <si>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</si>
  <si>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</si>
  <si>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</si>
  <si>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</si>
  <si>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</si>
  <si>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</si>
  <si>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</si>
  <si>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</si>
  <si>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</si>
  <si>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</si>
  <si>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</si>
  <si>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</si>
  <si>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</si>
  <si>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</si>
  <si>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</si>
  <si>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</si>
  <si>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</si>
  <si>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</si>
  <si>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</si>
  <si>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</si>
  <si>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</si>
  <si>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</si>
  <si>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</si>
  <si>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</si>
  <si>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</si>
  <si>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</si>
  <si>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</si>
  <si>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</si>
  <si>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</si>
  <si>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</si>
  <si>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</si>
  <si>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</si>
  <si>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</si>
  <si>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</si>
  <si>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</si>
  <si>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</si>
  <si>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</si>
  <si>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</si>
  <si>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</si>
  <si>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</si>
  <si>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</si>
  <si>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</si>
  <si>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</si>
  <si>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</si>
  <si>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</si>
  <si>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</si>
  <si>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</si>
  <si>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</si>
  <si>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</si>
  <si>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</si>
  <si>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</si>
  <si>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</si>
  <si>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</si>
  <si>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</si>
  <si>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</si>
  <si>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</si>
  <si>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</si>
  <si>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</si>
  <si>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</si>
  <si>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</si>
  <si>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</si>
  <si>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</si>
  <si>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</si>
  <si>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</si>
  <si>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</si>
  <si>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</si>
  <si>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</si>
  <si>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</si>
  <si>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</si>
  <si>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</si>
  <si>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</si>
  <si>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</si>
  <si>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</si>
  <si>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</si>
  <si>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</si>
  <si>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</si>
  <si>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</si>
  <si>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</si>
  <si>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</si>
  <si>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</si>
  <si>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</si>
  <si>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</si>
  <si>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</si>
  <si>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</si>
  <si>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</si>
  <si>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</si>
  <si>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</si>
  <si>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</si>
  <si>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</si>
  <si>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</si>
  <si>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</si>
  <si>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</si>
  <si>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</si>
  <si>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</si>
  <si>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</si>
  <si>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</si>
  <si>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</si>
  <si>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</si>
  <si>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</si>
  <si>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</si>
  <si>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</si>
  <si>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</si>
  <si>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</si>
  <si>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</si>
  <si>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</si>
  <si>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</si>
  <si>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</si>
  <si>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</si>
  <si>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</si>
  <si>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</si>
  <si>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</si>
  <si>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</si>
  <si>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</si>
  <si>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</si>
  <si>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</si>
  <si>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</si>
  <si>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</si>
  <si>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</si>
  <si>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</si>
  <si>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</si>
  <si>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</si>
  <si>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</si>
  <si>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</si>
  <si>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</si>
  <si>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</si>
  <si>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</si>
  <si>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</si>
  <si>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</si>
  <si>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</si>
  <si>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</si>
  <si>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</si>
  <si>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</si>
  <si>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</si>
  <si>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</si>
  <si>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</si>
  <si>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</si>
  <si>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</si>
  <si>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</si>
  <si>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</si>
  <si>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</si>
  <si>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</si>
  <si>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</si>
  <si>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</si>
  <si>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</si>
  <si>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</si>
  <si>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</si>
  <si>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</si>
  <si>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</si>
  <si>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</si>
  <si>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</si>
  <si>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</si>
  <si>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</si>
  <si>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</si>
  <si>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</si>
  <si>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</si>
  <si>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</si>
  <si>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</si>
  <si>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</si>
  <si>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</si>
  <si>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</si>
  <si>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</si>
  <si>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</si>
  <si>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</si>
  <si>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</si>
  <si>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</si>
  <si>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</si>
  <si>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</si>
  <si>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</si>
  <si>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</si>
  <si>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</si>
  <si>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</si>
  <si>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</si>
  <si>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</si>
  <si>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</si>
  <si>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</si>
  <si>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</si>
  <si>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</si>
  <si>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</si>
  <si>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</si>
  <si>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</si>
  <si>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</si>
  <si>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</si>
  <si>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</si>
  <si>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</si>
  <si>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</si>
  <si>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</si>
  <si>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</si>
  <si>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</si>
  <si>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</si>
  <si>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</si>
  <si>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</si>
  <si>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</si>
  <si>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</si>
  <si>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</si>
  <si>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</si>
  <si>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</si>
  <si>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</si>
  <si>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</si>
  <si>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</si>
  <si>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</si>
  <si>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</si>
  <si>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</si>
  <si>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</si>
  <si>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</si>
  <si>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</si>
  <si>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</si>
  <si>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</si>
  <si>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</si>
  <si>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</si>
  <si>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</si>
  <si>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</si>
  <si>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</si>
  <si>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</si>
  <si>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</si>
  <si>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</si>
  <si>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</si>
  <si>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</si>
  <si>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</si>
  <si>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</si>
  <si>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</si>
  <si>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</si>
  <si>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</si>
  <si>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</si>
  <si>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</si>
  <si>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</si>
  <si>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</si>
  <si>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</si>
  <si>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</si>
  <si>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</si>
  <si>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</si>
  <si>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</si>
  <si>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</si>
  <si>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</si>
  <si>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</si>
  <si>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</si>
  <si>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</si>
  <si>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</si>
  <si>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</si>
  <si>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</si>
  <si>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</si>
  <si>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</si>
  <si>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</si>
  <si>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</si>
  <si>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</si>
  <si>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</si>
  <si>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</si>
  <si>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</si>
  <si>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</si>
  <si>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</si>
  <si>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</si>
  <si>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</si>
  <si>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</si>
  <si>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</si>
  <si>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</si>
  <si>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</si>
  <si>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</si>
  <si>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</si>
  <si>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</si>
  <si>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</si>
  <si>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</si>
  <si>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</si>
  <si>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</si>
  <si>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</si>
  <si>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</si>
  <si>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</si>
  <si>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</si>
  <si>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</si>
  <si>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</si>
  <si>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</si>
  <si>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</si>
  <si>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</si>
  <si>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</si>
  <si>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</si>
  <si>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</si>
  <si>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</si>
  <si>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</si>
  <si>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</si>
  <si>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</si>
  <si>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</si>
  <si>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</si>
  <si>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</si>
  <si>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</si>
  <si>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</si>
  <si>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</si>
  <si>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</si>
  <si>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</si>
  <si>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</si>
  <si>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</si>
  <si>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</si>
  <si>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</si>
  <si>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</si>
  <si>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</si>
  <si>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</si>
  <si>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</si>
  <si>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</si>
  <si>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</si>
  <si>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</si>
  <si>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</si>
  <si>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</si>
  <si>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</si>
  <si>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</si>
  <si>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</si>
  <si>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</si>
  <si>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</si>
  <si>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</si>
  <si>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</si>
  <si>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</si>
  <si>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</si>
  <si>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</si>
  <si>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</si>
  <si>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</si>
  <si>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</si>
  <si>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</si>
  <si>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</si>
  <si>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</si>
  <si>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</si>
  <si>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</si>
  <si>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</si>
  <si>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</si>
  <si>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</si>
  <si>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</si>
  <si>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</si>
  <si>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</si>
  <si>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</si>
  <si>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</si>
  <si>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</si>
  <si>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</si>
  <si>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</si>
  <si>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</si>
  <si>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</si>
  <si>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</si>
  <si>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</si>
  <si>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</si>
  <si>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</si>
  <si>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</si>
  <si>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</si>
  <si>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</si>
  <si>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</si>
  <si>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</si>
  <si>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</si>
  <si>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</si>
  <si>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</si>
  <si>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</si>
  <si>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</si>
  <si>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</si>
  <si>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</si>
  <si>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</si>
  <si>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</si>
  <si>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</si>
  <si>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</si>
  <si>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</si>
  <si>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</si>
  <si>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</si>
  <si>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</si>
  <si>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</si>
  <si>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</si>
  <si>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</si>
  <si>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</si>
  <si>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</si>
  <si>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</si>
  <si>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</si>
  <si>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</si>
  <si>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</si>
  <si>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</si>
  <si>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</si>
  <si>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</si>
  <si>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</si>
  <si>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</si>
  <si>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</si>
  <si>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</si>
  <si>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</si>
  <si>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</si>
  <si>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</si>
  <si>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</si>
  <si>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</si>
  <si>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</si>
  <si>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</si>
  <si>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</si>
  <si>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</si>
  <si>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</si>
  <si>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</si>
  <si>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</si>
  <si>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</si>
  <si>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</si>
  <si>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</si>
  <si>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</si>
  <si>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</si>
  <si>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</si>
  <si>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</si>
  <si>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</si>
  <si>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</si>
  <si>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</si>
  <si>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</si>
  <si>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</si>
  <si>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</si>
  <si>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</si>
  <si>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</si>
  <si>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</si>
  <si>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</si>
  <si>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</si>
  <si>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</si>
  <si>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</si>
  <si>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</si>
  <si>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</si>
  <si>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</si>
  <si>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</si>
  <si>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</si>
  <si>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</si>
  <si>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</si>
  <si>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</si>
  <si>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</si>
  <si>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</si>
  <si>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</si>
  <si>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</si>
  <si>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</si>
  <si>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</si>
  <si>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</si>
  <si>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</si>
  <si>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</si>
  <si>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</si>
  <si>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</si>
  <si>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</si>
  <si>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</si>
  <si>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</si>
  <si>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</si>
  <si>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</si>
  <si>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</si>
  <si>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</si>
  <si>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</si>
  <si>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</si>
  <si>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</si>
  <si>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</si>
  <si>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</si>
  <si>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</si>
  <si>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</si>
  <si>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</si>
  <si>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</si>
  <si>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</si>
  <si>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</si>
  <si>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</si>
  <si>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</si>
  <si>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</si>
  <si>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</si>
  <si>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</si>
  <si>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</si>
  <si>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</si>
  <si>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</si>
  <si>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</si>
  <si>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</si>
  <si>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</si>
  <si>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</si>
  <si>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</si>
  <si>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</si>
  <si>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</si>
  <si>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</si>
  <si>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</si>
  <si>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</si>
  <si>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</si>
  <si>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</si>
  <si>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</si>
  <si>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</si>
  <si>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</si>
  <si>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</si>
  <si>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</si>
  <si>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</si>
  <si>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</si>
  <si>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</si>
  <si>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</si>
  <si>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</si>
  <si>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</si>
  <si>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</si>
  <si>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</si>
  <si>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</si>
  <si>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</si>
  <si>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</si>
  <si>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</si>
  <si>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</si>
  <si>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</si>
  <si>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</si>
  <si>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</si>
  <si>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</si>
  <si>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</si>
  <si>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</si>
  <si>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</si>
  <si>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</si>
  <si>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</si>
  <si>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</si>
  <si>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</si>
  <si>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</si>
  <si>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</si>
  <si>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</si>
  <si>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</si>
  <si>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</si>
  <si>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</si>
  <si>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</si>
  <si>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</si>
  <si>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</si>
  <si>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</si>
  <si>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</si>
  <si>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</si>
  <si>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</si>
  <si>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</si>
  <si>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</si>
  <si>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</si>
  <si>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</si>
  <si>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</si>
  <si>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</si>
  <si>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</si>
  <si>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</si>
  <si>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</si>
  <si>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</si>
  <si>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</si>
  <si>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</si>
  <si>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</si>
  <si>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</si>
  <si>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</si>
  <si>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</si>
  <si>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</si>
  <si>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</si>
  <si>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</si>
  <si>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</si>
  <si>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</si>
  <si>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</si>
  <si>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</si>
  <si>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</si>
  <si>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</si>
  <si>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</si>
  <si>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</si>
  <si>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</si>
  <si>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</si>
  <si>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</si>
  <si>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</si>
  <si>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</si>
  <si>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</si>
  <si>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</si>
  <si>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</si>
  <si>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</si>
  <si>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</si>
  <si>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</si>
  <si>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</si>
  <si>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</si>
  <si>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</si>
  <si>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</si>
  <si>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</si>
  <si>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</si>
  <si>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</si>
  <si>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</si>
  <si>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</si>
  <si>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</si>
  <si>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</si>
  <si>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</si>
  <si>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</si>
  <si>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</si>
  <si>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</si>
  <si>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</si>
  <si>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</si>
  <si>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</si>
  <si>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</si>
  <si>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</si>
  <si>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</si>
  <si>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</si>
  <si>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</si>
  <si>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</si>
  <si>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</si>
  <si>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</si>
  <si>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</si>
  <si>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</si>
  <si>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</si>
  <si>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</si>
  <si>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</si>
  <si>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</si>
  <si>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</si>
  <si>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</si>
  <si>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</si>
  <si>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</si>
  <si>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</si>
  <si>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</si>
  <si>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</si>
  <si>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</si>
  <si>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</si>
  <si>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</si>
  <si>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</si>
  <si>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</si>
  <si>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</si>
  <si>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</si>
  <si>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</si>
  <si>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</si>
  <si>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</si>
  <si>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</si>
  <si>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</si>
  <si>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</si>
  <si>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</si>
  <si>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</si>
  <si>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</si>
  <si>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</si>
  <si>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</si>
  <si>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</si>
  <si>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</si>
  <si>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</si>
  <si>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</si>
  <si>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</si>
  <si>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</si>
  <si>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</si>
  <si>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</si>
  <si>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</si>
  <si>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</si>
  <si>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</si>
  <si>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</si>
  <si>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</si>
  <si>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</si>
  <si>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</si>
  <si>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</si>
  <si>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</si>
  <si>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</si>
  <si>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</si>
  <si>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</si>
  <si>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</si>
  <si>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</si>
  <si>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</si>
  <si>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</si>
  <si>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</si>
  <si>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</si>
  <si>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</si>
  <si>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</si>
  <si>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</si>
  <si>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</si>
  <si>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</si>
  <si>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</si>
  <si>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</si>
  <si>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</si>
  <si>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</si>
  <si>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</si>
  <si>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</si>
  <si>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</si>
  <si>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</si>
  <si>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</si>
  <si>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</si>
  <si>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</si>
  <si>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</si>
  <si>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</si>
  <si>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</si>
  <si>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</si>
  <si>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</si>
  <si>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</si>
  <si>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</si>
  <si>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</si>
  <si>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</si>
  <si>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</si>
  <si>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</si>
  <si>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</si>
  <si>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</si>
  <si>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</si>
  <si>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</si>
  <si>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</si>
  <si>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</si>
  <si>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</si>
  <si>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</si>
  <si>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</si>
  <si>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</si>
  <si>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</si>
  <si>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</si>
  <si>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</si>
  <si>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</si>
  <si>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</si>
  <si>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</si>
  <si>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</si>
  <si>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</si>
  <si>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</si>
  <si>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</si>
  <si>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</si>
  <si>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</si>
  <si>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</si>
  <si>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</si>
  <si>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</si>
  <si>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</si>
  <si>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</si>
  <si>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</si>
  <si>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</si>
  <si>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</si>
  <si>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</si>
  <si>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</si>
  <si>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</si>
  <si>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</si>
  <si>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</si>
  <si>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</si>
  <si>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</si>
  <si>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</si>
  <si>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</si>
  <si>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</si>
  <si>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</si>
  <si>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</si>
  <si>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</si>
  <si>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</si>
  <si>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</si>
  <si>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</si>
  <si>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</si>
  <si>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</si>
  <si>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</si>
  <si>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</si>
  <si>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</si>
  <si>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</si>
  <si>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</si>
  <si>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</si>
  <si>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</si>
  <si>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</si>
  <si>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</si>
  <si>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</si>
  <si>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</si>
  <si>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</si>
  <si>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</si>
  <si>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</si>
  <si>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</si>
  <si>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</si>
  <si>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</si>
  <si>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</si>
  <si>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</si>
  <si>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</si>
  <si>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</si>
  <si>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</si>
  <si>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</si>
  <si>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</si>
  <si>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</si>
  <si>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</si>
  <si>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</si>
  <si>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</si>
  <si>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</si>
  <si>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</si>
  <si>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</si>
  <si>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</si>
  <si>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</si>
  <si>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</si>
  <si>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</si>
  <si>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</si>
  <si>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</si>
  <si>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</si>
  <si>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</si>
  <si>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</si>
  <si>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</si>
  <si>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</si>
  <si>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</si>
  <si>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</si>
  <si>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</si>
  <si>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</si>
  <si>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</si>
  <si>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</si>
  <si>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</si>
  <si>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</si>
  <si>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</si>
  <si>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</si>
  <si>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</si>
  <si>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</si>
  <si>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</si>
  <si>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</si>
  <si>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</si>
  <si>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</si>
  <si>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</si>
  <si>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</si>
  <si>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</si>
  <si>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</si>
  <si>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</si>
  <si>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</si>
  <si>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</si>
  <si>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</si>
  <si>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</si>
  <si>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</si>
  <si>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</si>
  <si>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</si>
  <si>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</si>
  <si>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</si>
  <si>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</si>
  <si>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</si>
  <si>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</si>
  <si>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</si>
  <si>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</si>
  <si>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</si>
  <si>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</si>
  <si>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</si>
  <si>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</si>
  <si>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</si>
  <si>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</si>
  <si>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</si>
  <si>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</si>
  <si>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</si>
  <si>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</si>
  <si>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</si>
  <si>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</si>
  <si>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</si>
  <si>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</si>
  <si>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</si>
  <si>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</si>
  <si>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</si>
  <si>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</si>
  <si>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</si>
  <si>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</si>
  <si>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</si>
  <si>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</si>
  <si>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</si>
  <si>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</si>
  <si>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</si>
  <si>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</si>
  <si>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</si>
  <si>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</si>
  <si>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</si>
  <si>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</si>
  <si>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</si>
  <si>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</si>
  <si>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</si>
  <si>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</si>
  <si>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</si>
  <si>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</si>
  <si>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</si>
  <si>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</si>
  <si>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</si>
  <si>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</si>
  <si>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</si>
  <si>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</si>
  <si>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</si>
  <si>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</si>
  <si>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</si>
  <si>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</si>
  <si>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</si>
  <si>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</si>
  <si>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</si>
  <si>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</si>
  <si>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</si>
  <si>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</si>
  <si>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</si>
  <si>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</si>
  <si>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</si>
  <si>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</si>
  <si>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</si>
  <si>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</si>
  <si>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</si>
  <si>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</si>
  <si>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</si>
  <si>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</si>
  <si>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</si>
  <si>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</si>
  <si>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</si>
  <si>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</si>
  <si>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</si>
  <si>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</si>
  <si>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</si>
  <si>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</si>
  <si>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</si>
  <si>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</si>
  <si>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</si>
  <si>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</si>
  <si>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</si>
  <si>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</si>
  <si>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</si>
  <si>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</si>
  <si>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</si>
  <si>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</si>
  <si>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</si>
  <si>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</si>
  <si>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</si>
  <si>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</si>
  <si>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</si>
  <si>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</si>
  <si>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</si>
  <si>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</si>
  <si>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</si>
  <si>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</si>
  <si>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</si>
  <si>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</si>
  <si>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</si>
  <si>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</si>
  <si>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</si>
  <si>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</si>
  <si>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</si>
  <si>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</si>
  <si>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</si>
  <si>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</si>
  <si>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</si>
  <si>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</si>
  <si>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</si>
  <si>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</si>
  <si>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</si>
  <si>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</si>
  <si>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</si>
  <si>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</si>
  <si>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</si>
  <si>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</si>
  <si>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</si>
  <si>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</si>
  <si>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</si>
  <si>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</si>
  <si>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</si>
  <si>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</si>
  <si>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</si>
  <si>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</si>
  <si>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</si>
  <si>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</si>
  <si>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</si>
  <si>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</si>
  <si>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</si>
  <si>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</si>
  <si>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</si>
  <si>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</si>
  <si>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</si>
  <si>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</si>
  <si>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</si>
  <si>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</si>
  <si>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</si>
  <si>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</si>
  <si>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</si>
  <si>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</si>
  <si>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</si>
  <si>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</si>
  <si>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</si>
  <si>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</si>
  <si>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</si>
  <si>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</si>
  <si>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</si>
  <si>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</si>
  <si>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</si>
  <si>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</si>
  <si>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</si>
  <si>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</si>
  <si>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</si>
  <si>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</si>
  <si>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</si>
  <si>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</si>
  <si>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</si>
  <si>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</si>
  <si>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</si>
  <si>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</si>
  <si>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</si>
  <si>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</si>
  <si>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</si>
  <si>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</si>
  <si>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</si>
  <si>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</si>
  <si>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</si>
  <si>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</si>
  <si>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</si>
  <si>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</si>
  <si>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</si>
  <si>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</si>
  <si>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</si>
  <si>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</si>
  <si>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</si>
  <si>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</si>
  <si>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</si>
  <si>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</si>
  <si>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</si>
  <si>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</si>
  <si>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</si>
  <si>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</si>
  <si>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</si>
  <si>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</si>
  <si>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</si>
  <si>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</si>
  <si>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</si>
  <si>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</si>
  <si>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</si>
  <si>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</si>
  <si>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</si>
  <si>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</si>
  <si>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</si>
  <si>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</si>
  <si>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</si>
  <si>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</si>
  <si>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</si>
  <si>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</si>
  <si>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</si>
  <si>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</si>
  <si>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</si>
  <si>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</si>
  <si>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</si>
  <si>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</si>
  <si>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</si>
  <si>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</si>
  <si>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</si>
  <si>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</si>
  <si>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</si>
  <si>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</si>
  <si>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</si>
  <si>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</si>
  <si>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</si>
  <si>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</si>
  <si>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</si>
  <si>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</si>
  <si>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</si>
  <si>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</si>
  <si>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</si>
  <si>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</si>
  <si>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</si>
  <si>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</si>
  <si>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</si>
  <si>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</si>
  <si>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</si>
  <si>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</si>
  <si>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</si>
  <si>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</si>
  <si>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</si>
  <si>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</si>
  <si>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</si>
  <si>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</si>
  <si>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</si>
  <si>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</si>
  <si>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</si>
  <si>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</si>
  <si>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</si>
  <si>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</si>
  <si>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</si>
  <si>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</si>
  <si>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</si>
  <si>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</si>
  <si>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</si>
  <si>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</si>
  <si>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</si>
  <si>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</si>
  <si>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</si>
  <si>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</si>
  <si>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</si>
  <si>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</si>
  <si>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</si>
  <si>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</si>
  <si>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</si>
  <si>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</si>
  <si>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</si>
  <si>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</si>
  <si>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</si>
  <si>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</si>
  <si>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</si>
  <si>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</si>
  <si>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</si>
  <si>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</si>
  <si>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</si>
  <si>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</si>
  <si>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</si>
  <si>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</si>
  <si>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</si>
  <si>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</si>
  <si>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</si>
  <si>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</si>
  <si>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</si>
  <si>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</si>
  <si>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</si>
  <si>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</si>
  <si>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</si>
  <si>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</si>
  <si>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</si>
  <si>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</si>
  <si>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</si>
  <si>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</si>
  <si>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</si>
  <si>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</si>
  <si>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</si>
  <si>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</si>
  <si>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</si>
  <si>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</si>
  <si>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</si>
  <si>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</si>
  <si>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</si>
  <si>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</si>
  <si>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</si>
  <si>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</si>
  <si>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</si>
  <si>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</si>
  <si>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</si>
  <si>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</si>
  <si>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</si>
  <si>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</si>
  <si>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</si>
  <si>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</si>
  <si>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</si>
  <si>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</si>
  <si>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</si>
  <si>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</si>
  <si>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</si>
  <si>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</si>
  <si>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</si>
  <si>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</si>
  <si>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</si>
  <si>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</si>
  <si>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</si>
  <si>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</si>
  <si>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</si>
  <si>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</si>
  <si>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</si>
  <si>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</si>
  <si>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</si>
  <si>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</si>
  <si>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</si>
  <si>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</si>
  <si>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</si>
  <si>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</si>
  <si>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</si>
  <si>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</si>
  <si>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</si>
  <si>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</si>
  <si>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</si>
  <si>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</si>
  <si>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</si>
  <si>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</si>
  <si>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</si>
  <si>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</si>
  <si>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</si>
  <si>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</si>
  <si>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</si>
  <si>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</si>
  <si>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</si>
  <si>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</si>
  <si>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</si>
  <si>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</si>
  <si>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</si>
  <si>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</si>
  <si>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</si>
  <si>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</si>
  <si>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</si>
  <si>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</si>
  <si>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</si>
  <si>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</si>
  <si>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</si>
  <si>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</si>
  <si>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</si>
  <si>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</si>
  <si>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</si>
  <si>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</si>
  <si>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</si>
  <si>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</si>
  <si>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</si>
  <si>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</si>
  <si>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</si>
  <si>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</si>
  <si>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</si>
  <si>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</si>
  <si>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</si>
  <si>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</si>
  <si>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</si>
  <si>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</si>
  <si>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</si>
  <si>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</si>
  <si>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</si>
  <si>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</si>
  <si>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</si>
  <si>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</si>
  <si>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</si>
  <si>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</si>
  <si>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</si>
  <si>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</si>
  <si>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</si>
  <si>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</si>
  <si>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</si>
  <si>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</si>
  <si>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</si>
  <si>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</si>
  <si>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</si>
  <si>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</si>
  <si>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</si>
  <si>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</si>
  <si>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</si>
  <si>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</si>
  <si>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</si>
  <si>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</si>
  <si>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</si>
  <si>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</si>
  <si>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</si>
  <si>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</si>
  <si>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</si>
  <si>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</si>
  <si>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</si>
  <si>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</si>
  <si>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</si>
  <si>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</si>
  <si>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</si>
  <si>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</si>
  <si>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</si>
  <si>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</si>
  <si>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</si>
  <si>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</si>
  <si>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</si>
  <si>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</si>
  <si>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</si>
  <si>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</si>
  <si>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</si>
  <si>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</si>
  <si>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</si>
  <si>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</si>
  <si>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</si>
  <si>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</si>
  <si>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</si>
  <si>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</si>
  <si>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</si>
  <si>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</si>
  <si>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</si>
  <si>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</si>
  <si>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</si>
  <si>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</si>
  <si>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</si>
  <si>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</si>
  <si>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</si>
  <si>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</si>
  <si>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</si>
  <si>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</si>
  <si>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</si>
  <si>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</si>
  <si>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</si>
  <si>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</si>
  <si>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</si>
  <si>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</si>
  <si>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</si>
  <si>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</si>
  <si>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</si>
  <si>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</si>
  <si>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</si>
  <si>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</si>
  <si>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</si>
  <si>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</si>
  <si>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</si>
  <si>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</si>
  <si>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</si>
  <si>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</si>
  <si>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</si>
  <si>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</si>
  <si>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</si>
  <si>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</si>
  <si>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</si>
  <si>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</si>
  <si>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</si>
  <si>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</si>
  <si>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</si>
  <si>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</si>
  <si>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</si>
  <si>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</si>
  <si>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</si>
  <si>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</si>
  <si>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</si>
  <si>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</si>
  <si>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</si>
  <si>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</si>
  <si>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</si>
  <si>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</si>
  <si>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</si>
  <si>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</si>
  <si>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</si>
  <si>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</si>
  <si>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</si>
  <si>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</si>
  <si>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</si>
  <si>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</si>
  <si>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</si>
  <si>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</si>
  <si>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</si>
  <si>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</si>
  <si>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</si>
  <si>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</si>
  <si>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</si>
  <si>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</si>
  <si>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</si>
  <si>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</si>
  <si>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</si>
  <si>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</si>
  <si>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</si>
  <si>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</si>
  <si>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</si>
  <si>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</si>
  <si>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</si>
  <si>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</si>
  <si>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</si>
  <si>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</si>
  <si>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</si>
  <si>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</si>
  <si>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</si>
  <si>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</si>
  <si>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</si>
  <si>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</si>
  <si>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</si>
  <si>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</si>
  <si>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</si>
  <si>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</si>
  <si>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</si>
  <si>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</si>
  <si>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</si>
  <si>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</si>
  <si>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</si>
  <si>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</si>
  <si>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</si>
  <si>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</si>
  <si>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</si>
  <si>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</si>
  <si>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</si>
  <si>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</si>
  <si>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</si>
  <si>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</si>
  <si>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</si>
  <si>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</si>
  <si>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</si>
  <si>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</si>
  <si>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</si>
  <si>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</si>
  <si>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</si>
  <si>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</si>
  <si>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</si>
  <si>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</si>
  <si>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</si>
  <si>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</si>
  <si>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</si>
  <si>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</si>
  <si>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</si>
  <si>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</si>
  <si>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</si>
  <si>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</si>
  <si>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</si>
  <si>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</si>
  <si>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</si>
  <si>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</si>
  <si>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</si>
  <si>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</si>
  <si>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</si>
  <si>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</si>
  <si>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</si>
  <si>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</si>
  <si>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</si>
  <si>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</si>
  <si>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</si>
  <si>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</si>
  <si>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</si>
  <si>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</si>
  <si>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</si>
  <si>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</si>
  <si>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</si>
  <si>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</si>
  <si>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</si>
  <si>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</si>
  <si>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</si>
  <si>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</si>
  <si>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</si>
  <si>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</si>
  <si>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</si>
  <si>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</si>
  <si>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</si>
  <si>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</si>
  <si>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</si>
  <si>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</si>
  <si>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</si>
  <si>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</si>
  <si>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</si>
  <si>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</si>
  <si>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</si>
  <si>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</si>
  <si>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</si>
  <si>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</si>
  <si>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</si>
  <si>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</si>
  <si>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</si>
  <si>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</si>
  <si>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</si>
  <si>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</si>
  <si>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</si>
  <si>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</si>
  <si>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</si>
  <si>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</si>
  <si>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</si>
  <si>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</si>
  <si>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</si>
  <si>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</si>
  <si>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</si>
  <si>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</si>
  <si>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</si>
  <si>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</si>
  <si>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</si>
  <si>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</si>
  <si>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</si>
  <si>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</si>
  <si>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</si>
  <si>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</si>
  <si>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</si>
  <si>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</si>
  <si>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</si>
  <si>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</si>
  <si>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</si>
  <si>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</si>
  <si>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</si>
  <si>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</si>
  <si>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</si>
  <si>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</si>
  <si>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</si>
  <si>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</si>
  <si>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</si>
  <si>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</si>
  <si>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</si>
  <si>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</si>
  <si>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</si>
  <si>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</si>
  <si>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</si>
  <si>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</si>
  <si>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</si>
  <si>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</si>
  <si>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</si>
  <si>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</si>
  <si>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</si>
  <si>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</si>
  <si>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</si>
  <si>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</si>
  <si>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</si>
  <si>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</si>
  <si>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</si>
  <si>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</si>
  <si>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</si>
  <si>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</si>
  <si>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</si>
  <si>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</si>
  <si>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</si>
  <si>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</si>
  <si>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</si>
  <si>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</si>
  <si>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</si>
  <si>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</si>
  <si>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</si>
  <si>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</si>
  <si>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</si>
  <si>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</si>
  <si>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</si>
  <si>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</si>
  <si>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</si>
  <si>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</si>
  <si>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</si>
  <si>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</si>
  <si>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</si>
  <si>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</si>
  <si>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</si>
  <si>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</si>
  <si>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</si>
  <si>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</si>
  <si>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</si>
  <si>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</si>
  <si>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</si>
  <si>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</si>
  <si>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</si>
  <si>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</si>
  <si>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</si>
  <si>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</si>
  <si>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</si>
  <si>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</si>
  <si>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</si>
  <si>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</si>
  <si>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</si>
  <si>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</si>
  <si>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</si>
  <si>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</si>
  <si>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</si>
  <si>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</si>
  <si>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</si>
  <si>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</si>
  <si>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</si>
  <si>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</si>
  <si>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</si>
  <si>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</si>
  <si>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</si>
  <si>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</si>
  <si>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</si>
  <si>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</si>
  <si>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</si>
  <si>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</si>
  <si>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</si>
  <si>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</si>
  <si>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</si>
  <si>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</si>
  <si>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</si>
  <si>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</si>
  <si>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</si>
  <si>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</si>
  <si>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</si>
  <si>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</si>
  <si>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</si>
  <si>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</si>
  <si>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</si>
  <si>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</si>
  <si>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</si>
  <si>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</si>
  <si>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</si>
  <si>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</si>
  <si>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</si>
  <si>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</si>
  <si>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</si>
  <si>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</si>
  <si>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</si>
  <si>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</si>
  <si>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</si>
  <si>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</si>
  <si>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</si>
  <si>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</si>
  <si>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</si>
  <si>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</si>
  <si>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</si>
  <si>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</si>
  <si>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</si>
  <si>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</si>
  <si>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</si>
  <si>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</si>
  <si>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</si>
  <si>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</si>
  <si>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</si>
  <si>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</si>
  <si>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</si>
  <si>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</si>
  <si>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</si>
  <si>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</si>
  <si>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</si>
  <si>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</si>
  <si>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</si>
  <si>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</si>
  <si>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</si>
  <si>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</si>
  <si>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</si>
  <si>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</si>
  <si>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</si>
  <si>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</si>
  <si>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</si>
  <si>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</si>
  <si>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</si>
  <si>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</si>
  <si>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</si>
  <si>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</si>
  <si>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</si>
  <si>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</si>
  <si>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</si>
  <si>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</si>
  <si>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</si>
  <si>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</si>
  <si>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</si>
  <si>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</si>
  <si>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</si>
  <si>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</si>
  <si>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</si>
  <si>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</si>
  <si>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</si>
  <si>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</si>
  <si>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</si>
  <si>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</si>
  <si>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</si>
  <si>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</si>
  <si>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</si>
  <si>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</si>
  <si>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</si>
  <si>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</si>
  <si>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</si>
  <si>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</si>
  <si>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</si>
  <si>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</si>
  <si>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</si>
  <si>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</si>
  <si>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</si>
  <si>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</si>
  <si>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</si>
  <si>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</si>
  <si>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</si>
  <si>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</si>
  <si>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</si>
  <si>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</si>
  <si>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</si>
  <si>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</si>
  <si>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</si>
  <si>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</si>
  <si>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</si>
  <si>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</si>
  <si>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</si>
  <si>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</si>
  <si>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</si>
  <si>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</si>
  <si>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</si>
  <si>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</si>
  <si>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</si>
  <si>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</si>
  <si>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</si>
  <si>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</si>
  <si>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</si>
  <si>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</si>
  <si>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</si>
  <si>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</si>
  <si>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</si>
  <si>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</si>
  <si>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</si>
  <si>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</si>
  <si>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</si>
  <si>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</si>
  <si>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</si>
  <si>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</si>
  <si>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</si>
  <si>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</si>
  <si>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</si>
  <si>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</si>
  <si>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</si>
  <si>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</si>
  <si>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</si>
  <si>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</si>
  <si>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</si>
  <si>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</si>
  <si>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</si>
  <si>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</si>
  <si>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</si>
  <si>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</si>
  <si>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</si>
  <si>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</si>
  <si>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</si>
  <si>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</si>
  <si>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</si>
  <si>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</si>
  <si>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</si>
  <si>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</si>
  <si>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</si>
  <si>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</si>
  <si>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</si>
  <si>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</si>
  <si>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</si>
  <si>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</si>
  <si>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</si>
  <si>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</si>
  <si>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</si>
  <si>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</si>
  <si>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</si>
  <si>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</si>
  <si>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</si>
  <si>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</si>
  <si>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</si>
  <si>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</si>
  <si>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</si>
  <si>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</si>
  <si>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</si>
  <si>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</si>
  <si>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</si>
  <si>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</si>
  <si>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</si>
  <si>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</si>
  <si>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</si>
  <si>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</si>
  <si>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</si>
  <si>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</si>
  <si>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</si>
  <si>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</si>
  <si>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</si>
  <si>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</si>
  <si>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</si>
  <si>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</si>
  <si>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</si>
  <si>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</si>
  <si>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</si>
  <si>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</si>
  <si>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</si>
  <si>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</si>
  <si>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</si>
  <si>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</si>
  <si>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</si>
  <si>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</si>
  <si>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</si>
  <si>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</si>
  <si>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</si>
  <si>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</si>
  <si>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</si>
  <si>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</si>
  <si>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</si>
  <si>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</si>
  <si>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</si>
  <si>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</si>
  <si>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</si>
  <si>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</si>
  <si>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</si>
  <si>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</si>
  <si>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</si>
  <si>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</si>
  <si>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</si>
  <si>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</si>
  <si>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</si>
  <si>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</si>
  <si>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</si>
  <si>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</si>
  <si>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</si>
  <si>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</si>
  <si>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</si>
  <si>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</si>
  <si>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</si>
  <si>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</si>
  <si>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</si>
  <si>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</si>
  <si>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</si>
  <si>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</si>
  <si>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</si>
  <si>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</si>
  <si>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</si>
  <si>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</si>
  <si>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</si>
  <si>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</si>
  <si>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</si>
  <si>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</si>
  <si>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</si>
  <si>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</si>
  <si>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</si>
  <si>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</si>
  <si>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</si>
  <si>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</si>
  <si>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</si>
  <si>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</si>
  <si>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</si>
  <si>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</si>
  <si>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</si>
  <si>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</si>
  <si>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</si>
  <si>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</si>
  <si>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</si>
  <si>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</si>
  <si>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</si>
  <si>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</si>
  <si>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</si>
  <si>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</si>
  <si>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</si>
  <si>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</si>
  <si>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</si>
  <si>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</si>
  <si>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</si>
  <si>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</si>
  <si>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</si>
  <si>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</si>
  <si>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</si>
  <si>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</si>
  <si>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</si>
  <si>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</si>
  <si>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</si>
  <si>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</si>
  <si>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</si>
  <si>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</si>
  <si>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</si>
  <si>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</si>
  <si>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</si>
  <si>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</si>
  <si>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</si>
  <si>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</si>
  <si>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</si>
  <si>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</si>
  <si>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</si>
  <si>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</si>
  <si>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</si>
  <si>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</si>
  <si>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</si>
  <si>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</si>
  <si>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</si>
  <si>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</si>
  <si>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</si>
  <si>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</si>
  <si>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</si>
  <si>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</si>
  <si>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</si>
  <si>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</si>
  <si>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</si>
  <si>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</si>
  <si>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</si>
  <si>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</si>
  <si>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</si>
  <si>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</si>
  <si>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</si>
  <si>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</si>
  <si>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</si>
  <si>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</si>
  <si>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</si>
  <si>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</si>
  <si>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</si>
  <si>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</si>
  <si>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</si>
  <si>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</si>
  <si>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</si>
  <si>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</si>
  <si>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</si>
  <si>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</si>
  <si>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</si>
  <si>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</si>
  <si>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</si>
  <si>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</si>
  <si>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</si>
  <si>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</si>
  <si>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</si>
  <si>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</si>
  <si>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</si>
  <si>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</si>
  <si>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</si>
  <si>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</si>
  <si>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</si>
  <si>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</si>
  <si>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</si>
  <si>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</si>
  <si>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</si>
  <si>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</si>
  <si>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</si>
  <si>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</si>
  <si>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</si>
  <si>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</si>
  <si>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</si>
  <si>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</si>
  <si>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</si>
  <si>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</si>
  <si>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</si>
  <si>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</si>
  <si>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</si>
  <si>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</si>
  <si>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</si>
  <si>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</si>
  <si>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</si>
  <si>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</si>
  <si>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</si>
  <si>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</si>
  <si>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</si>
  <si>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</si>
  <si>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</si>
  <si>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</si>
  <si>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</si>
  <si>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</si>
  <si>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</si>
  <si>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</si>
  <si>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</si>
  <si>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</si>
  <si>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</si>
  <si>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</si>
  <si>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</si>
  <si>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</si>
  <si>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</si>
  <si>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</si>
  <si>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</si>
  <si>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</si>
  <si>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</si>
  <si>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</si>
  <si>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</si>
  <si>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</si>
  <si>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</si>
  <si>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</si>
  <si>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</si>
  <si>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</si>
  <si>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</si>
  <si>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</si>
  <si>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</si>
  <si>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</si>
  <si>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</si>
  <si>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</si>
  <si>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</si>
  <si>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</si>
  <si>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</si>
  <si>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</si>
  <si>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</si>
  <si>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</si>
  <si>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</si>
  <si>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</si>
  <si>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</si>
  <si>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</si>
  <si>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</si>
  <si>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</si>
  <si>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</si>
  <si>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</si>
  <si>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</si>
  <si>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</si>
  <si>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</si>
  <si>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</si>
  <si>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</si>
  <si>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</si>
  <si>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</si>
  <si>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</si>
  <si>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</si>
  <si>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</si>
  <si>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</si>
  <si>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</si>
  <si>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</si>
  <si>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</si>
  <si>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</si>
  <si>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</si>
  <si>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</si>
  <si>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</si>
  <si>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</si>
  <si>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</si>
  <si>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</si>
  <si>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</si>
  <si>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</si>
  <si>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</si>
  <si>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</si>
  <si>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</si>
  <si>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</si>
  <si>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</si>
  <si>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</si>
  <si>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</si>
  <si>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</si>
  <si>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</si>
  <si>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</si>
  <si>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</si>
  <si>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</si>
  <si>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</si>
  <si>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</si>
  <si>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</si>
  <si>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</si>
  <si>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</si>
  <si>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</si>
  <si>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</si>
  <si>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</si>
  <si>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</si>
  <si>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</si>
  <si>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</si>
  <si>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</si>
  <si>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</si>
  <si>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</si>
  <si>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</si>
  <si>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</si>
  <si>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</si>
  <si>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</si>
  <si>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</si>
  <si>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</si>
  <si>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</si>
  <si>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</si>
  <si>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</si>
  <si>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</si>
  <si>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</si>
  <si>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</si>
  <si>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</si>
  <si>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</si>
  <si>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</si>
  <si>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</si>
  <si>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</si>
  <si>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</si>
  <si>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</si>
  <si>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</si>
  <si>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</si>
  <si>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</si>
  <si>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</si>
  <si>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</si>
  <si>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</si>
  <si>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</si>
  <si>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</si>
  <si>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</si>
  <si>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</si>
  <si>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</si>
  <si>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</si>
  <si>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</si>
  <si>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</si>
  <si>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</si>
  <si>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</si>
  <si>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</si>
  <si>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</si>
  <si>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</si>
  <si>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</si>
  <si>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</si>
  <si>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</si>
  <si>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</si>
  <si>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</si>
  <si>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</si>
  <si>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</si>
  <si>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</si>
  <si>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</si>
  <si>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</si>
  <si>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</si>
  <si>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</si>
  <si>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</si>
  <si>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</si>
  <si>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</si>
  <si>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</si>
  <si>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</si>
  <si>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</si>
  <si>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</si>
  <si>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</si>
  <si>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</si>
  <si>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</si>
  <si>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</si>
  <si>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</si>
  <si>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</si>
  <si>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</si>
  <si>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</si>
  <si>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</si>
  <si>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</si>
  <si>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</si>
  <si>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</si>
  <si>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</si>
  <si>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</si>
  <si>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</si>
  <si>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</si>
  <si>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</si>
  <si>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</si>
  <si>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</si>
  <si>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</si>
  <si>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</si>
  <si>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</si>
  <si>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</si>
  <si>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</si>
  <si>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</si>
  <si>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</si>
  <si>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</si>
  <si>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</si>
  <si>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</si>
  <si>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</si>
  <si>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</si>
  <si>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</si>
  <si>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</si>
  <si>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</si>
  <si>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</si>
  <si>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</si>
  <si>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</si>
  <si>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</si>
  <si>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</si>
  <si>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</si>
  <si>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</si>
  <si>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</si>
  <si>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</si>
  <si>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</si>
  <si>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</si>
  <si>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</si>
  <si>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</si>
  <si>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</si>
  <si>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</si>
  <si>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</si>
  <si>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</si>
  <si>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</si>
  <si>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</si>
  <si>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</si>
  <si>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</si>
  <si>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</si>
  <si>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</si>
  <si>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</si>
  <si>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</si>
  <si>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</si>
  <si>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</si>
  <si>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</si>
  <si>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</si>
  <si>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</si>
  <si>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</si>
  <si>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</si>
  <si>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</si>
  <si>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</si>
  <si>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</si>
  <si>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</si>
  <si>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</si>
  <si>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</si>
  <si>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</si>
  <si>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</si>
  <si>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</si>
  <si>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</si>
  <si>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</si>
  <si>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</si>
  <si>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</si>
  <si>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</si>
  <si>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</si>
  <si>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</si>
  <si>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</si>
  <si>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</si>
  <si>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</si>
  <si>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</si>
  <si>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</si>
  <si>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</si>
  <si>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</si>
  <si>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</si>
  <si>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</si>
  <si>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</si>
  <si>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</si>
  <si>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</si>
  <si>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</si>
  <si>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</si>
  <si>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</si>
  <si>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</si>
  <si>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</si>
  <si>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</si>
  <si>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</si>
  <si>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</si>
  <si>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</si>
  <si>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</si>
  <si>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</si>
  <si>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</si>
  <si>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</si>
  <si>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</si>
  <si>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</si>
  <si>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</si>
  <si>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</si>
  <si>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</si>
  <si>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</si>
  <si>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</si>
  <si>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</si>
  <si>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</si>
  <si>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</si>
  <si>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</si>
  <si>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</si>
  <si>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</si>
  <si>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</si>
  <si>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</si>
  <si>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</si>
  <si>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</si>
  <si>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</si>
  <si>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</si>
  <si>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</si>
  <si>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</si>
  <si>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</si>
  <si>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</si>
  <si>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</si>
  <si>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</si>
  <si>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</si>
  <si>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</si>
  <si>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</si>
  <si>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</si>
  <si>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</si>
  <si>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</si>
  <si>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</si>
  <si>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</si>
  <si>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</si>
  <si>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</si>
  <si>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</si>
  <si>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</si>
  <si>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</si>
  <si>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</si>
  <si>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</si>
  <si>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</si>
  <si>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</si>
  <si>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</si>
  <si>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</si>
  <si>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</si>
  <si>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</si>
  <si>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</si>
  <si>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</si>
  <si>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</si>
  <si>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</si>
  <si>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</si>
  <si>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</si>
  <si>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</si>
  <si>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</si>
  <si>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</si>
  <si>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</si>
  <si>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</si>
  <si>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</si>
  <si>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</si>
  <si>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</si>
  <si>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</si>
  <si>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</si>
  <si>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</si>
  <si>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</si>
  <si>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</si>
  <si>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</si>
  <si>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</si>
  <si>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</si>
  <si>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</si>
  <si>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</si>
  <si>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</si>
  <si>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</si>
  <si>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</si>
  <si>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</si>
  <si>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</si>
  <si>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</si>
  <si>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</si>
  <si>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</si>
  <si>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</si>
  <si>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</si>
  <si>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</si>
  <si>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</si>
  <si>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</si>
  <si>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</si>
  <si>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</si>
  <si>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</si>
  <si>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</si>
  <si>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</si>
  <si>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</si>
  <si>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</si>
  <si>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</si>
  <si>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</si>
  <si>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</si>
  <si>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</si>
  <si>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</si>
  <si>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</si>
  <si>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</si>
  <si>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</si>
  <si>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</si>
  <si>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</si>
  <si>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</si>
  <si>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</si>
  <si>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</si>
  <si>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</si>
  <si>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</si>
  <si>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</si>
  <si>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</si>
  <si>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</si>
  <si>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</si>
  <si>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</si>
  <si>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</si>
  <si>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</si>
  <si>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</si>
  <si>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</si>
  <si>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</si>
  <si>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</si>
  <si>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</si>
  <si>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</si>
  <si>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</si>
  <si>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</si>
  <si>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</si>
  <si>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</si>
  <si>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</si>
  <si>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</si>
  <si>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</si>
  <si>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</si>
  <si>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</si>
  <si>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</si>
  <si>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</si>
  <si>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</si>
  <si>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</si>
  <si>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</si>
  <si>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</si>
  <si>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</si>
  <si>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</si>
  <si>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</si>
  <si>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</si>
  <si>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</si>
  <si>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</si>
  <si>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</si>
  <si>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</si>
  <si>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</si>
  <si>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</si>
  <si>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</si>
  <si>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</si>
  <si>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</si>
  <si>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</si>
  <si>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</si>
  <si>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</si>
  <si>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</si>
  <si>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</si>
  <si>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</si>
  <si>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</si>
  <si>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</si>
  <si>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</si>
  <si>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</si>
  <si>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</si>
  <si>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</si>
  <si>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</si>
  <si>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</si>
  <si>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</si>
  <si>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</si>
  <si>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</si>
  <si>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</si>
  <si>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</si>
  <si>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</si>
  <si>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</si>
  <si>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</si>
  <si>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</si>
  <si>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</si>
  <si>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</si>
  <si>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</si>
  <si>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</si>
  <si>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</si>
  <si>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</si>
  <si>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</si>
  <si>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</si>
  <si>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</si>
  <si>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</si>
  <si>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</si>
  <si>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</si>
  <si>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</si>
  <si>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</si>
  <si>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</si>
  <si>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</si>
  <si>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</si>
  <si>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</si>
  <si>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</si>
  <si>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</si>
  <si>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</si>
  <si>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</si>
  <si>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</si>
  <si>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</si>
  <si>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</si>
  <si>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</si>
  <si>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</si>
  <si>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</si>
  <si>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</si>
  <si>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</si>
  <si>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</si>
  <si>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</si>
  <si>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</si>
  <si>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</si>
  <si>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</si>
  <si>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</si>
  <si>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</si>
  <si>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</si>
  <si>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</si>
  <si>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</si>
  <si>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</si>
  <si>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</si>
  <si>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</si>
  <si>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</si>
  <si>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</si>
  <si>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</si>
  <si>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</si>
  <si>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</si>
  <si>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</si>
  <si>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</si>
  <si>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</si>
  <si>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</si>
  <si>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</si>
  <si>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</si>
  <si>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</si>
  <si>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</si>
  <si>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</si>
  <si>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</si>
  <si>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</si>
  <si>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</si>
  <si>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</si>
  <si>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</si>
  <si>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</si>
  <si>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</si>
  <si>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</si>
  <si>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</si>
  <si>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</si>
  <si>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</si>
  <si>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</si>
  <si>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</si>
  <si>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</si>
  <si>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</si>
  <si>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</si>
  <si>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</si>
  <si>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</si>
  <si>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</si>
  <si>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</si>
  <si>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</si>
  <si>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</si>
  <si>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</si>
  <si>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</si>
  <si>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</si>
  <si>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</si>
  <si>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</si>
  <si>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</si>
  <si>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</si>
  <si>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</si>
  <si>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</si>
  <si>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</si>
  <si>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</si>
  <si>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</si>
  <si>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</si>
  <si>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</si>
  <si>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</si>
  <si>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</si>
  <si>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</si>
  <si>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</si>
  <si>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</si>
  <si>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</si>
  <si>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</si>
  <si>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</si>
  <si>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</si>
  <si>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</si>
  <si>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</si>
  <si>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</si>
  <si>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</si>
  <si>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</si>
  <si>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</si>
  <si>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</si>
  <si>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</si>
  <si>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</si>
  <si>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</si>
  <si>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</si>
  <si>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</si>
  <si>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</si>
  <si>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</si>
  <si>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</si>
  <si>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</si>
  <si>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</si>
  <si>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</si>
  <si>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</si>
  <si>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</si>
  <si>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</si>
  <si>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</si>
  <si>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</si>
  <si>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</si>
  <si>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</si>
  <si>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</si>
  <si>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</si>
  <si>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</si>
  <si>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</si>
  <si>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</si>
  <si>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</si>
  <si>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</si>
  <si>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</si>
  <si>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</si>
  <si>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</si>
  <si>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</si>
  <si>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</si>
  <si>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</si>
  <si>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</si>
  <si>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</si>
  <si>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</si>
  <si>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</si>
  <si>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</si>
  <si>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</si>
  <si>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</si>
  <si>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</si>
  <si>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</si>
  <si>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</si>
  <si>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</si>
  <si>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</si>
  <si>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</si>
  <si>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</si>
  <si>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</si>
  <si>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</si>
  <si>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</si>
  <si>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</si>
  <si>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</si>
  <si>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</si>
  <si>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</si>
  <si>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</si>
  <si>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</si>
  <si>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</si>
  <si>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</si>
  <si>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</si>
  <si>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</si>
  <si>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</si>
  <si>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</si>
  <si>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</si>
  <si>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</si>
  <si>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</si>
  <si>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</si>
  <si>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</si>
  <si>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</si>
  <si>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</si>
  <si>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</si>
  <si>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</si>
  <si>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</si>
  <si>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</si>
  <si>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</si>
  <si>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</si>
  <si>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</si>
  <si>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</si>
  <si>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</si>
  <si>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</si>
  <si>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</si>
  <si>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</si>
  <si>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</si>
  <si>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</si>
  <si>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</si>
  <si>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</si>
  <si>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</si>
  <si>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</si>
  <si>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</si>
  <si>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</si>
  <si>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</si>
  <si>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</si>
  <si>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</si>
  <si>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</si>
  <si>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</si>
  <si>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</si>
  <si>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</si>
  <si>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</si>
  <si>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</si>
  <si>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</si>
  <si>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</si>
  <si>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</si>
  <si>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</si>
  <si>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</si>
  <si>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</si>
  <si>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</si>
  <si>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</si>
  <si>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</si>
  <si>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</si>
  <si>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</si>
  <si>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</si>
  <si>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</si>
  <si>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</si>
  <si>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</si>
  <si>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</si>
  <si>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</si>
  <si>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</si>
  <si>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</si>
  <si>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</si>
  <si>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</si>
  <si>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</si>
  <si>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</si>
  <si>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</si>
  <si>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</si>
  <si>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</si>
  <si>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</si>
  <si>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</si>
  <si>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</si>
  <si>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</si>
  <si>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</si>
  <si>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</si>
  <si>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</si>
  <si>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</si>
  <si>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</si>
  <si>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</si>
  <si>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</si>
  <si>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</si>
  <si>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</si>
  <si>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</si>
  <si>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</si>
  <si>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</si>
  <si>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</si>
  <si>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</si>
  <si>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</si>
  <si>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</si>
  <si>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</si>
  <si>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</si>
  <si>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</si>
  <si>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</si>
  <si>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</si>
  <si>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</si>
  <si>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</si>
  <si>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</si>
  <si>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</si>
  <si>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</si>
  <si>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</si>
  <si>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</si>
  <si>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</si>
  <si>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</si>
  <si>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</si>
  <si>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</si>
  <si>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</si>
  <si>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</si>
  <si>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</si>
  <si>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</si>
  <si>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</si>
  <si>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</si>
  <si>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</si>
  <si>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</si>
  <si>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</si>
  <si>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</si>
  <si>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</si>
  <si>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</si>
  <si>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</si>
  <si>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</si>
  <si>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</si>
  <si>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</si>
  <si>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</si>
  <si>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</si>
  <si>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</si>
  <si>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</si>
  <si>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</si>
  <si>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</si>
  <si>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</si>
  <si>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</si>
  <si>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</si>
  <si>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</si>
  <si>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</si>
  <si>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</si>
  <si>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</si>
  <si>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</si>
  <si>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</si>
  <si>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</si>
  <si>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</si>
  <si>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</si>
  <si>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</si>
  <si>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</si>
  <si>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</si>
  <si>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</si>
  <si>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</si>
  <si>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</si>
  <si>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</si>
  <si>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</si>
  <si>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</si>
  <si>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</si>
  <si>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</si>
  <si>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</si>
  <si>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</si>
  <si>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</si>
  <si>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</si>
  <si>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</si>
  <si>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</si>
  <si>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</si>
  <si>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</si>
  <si>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</si>
  <si>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</si>
  <si>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</si>
  <si>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</si>
  <si>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</si>
  <si>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</si>
  <si>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</si>
  <si>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</si>
  <si>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</si>
  <si>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</si>
  <si>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</si>
  <si>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</si>
  <si>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</si>
  <si>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</si>
  <si>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</si>
  <si>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</si>
  <si>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</si>
  <si>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</si>
  <si>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</si>
  <si>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</si>
  <si>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</si>
  <si>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</si>
  <si>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</si>
  <si>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</si>
  <si>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</si>
  <si>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</si>
  <si>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</si>
  <si>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</si>
  <si>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</si>
  <si>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</si>
  <si>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</si>
  <si>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</si>
  <si>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</si>
  <si>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</si>
  <si>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</si>
  <si>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</si>
  <si>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</si>
  <si>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</si>
  <si>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</si>
  <si>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</si>
  <si>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</si>
  <si>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</si>
  <si>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</si>
  <si>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</si>
  <si>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</si>
  <si>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</si>
  <si>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</si>
  <si>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</si>
  <si>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</si>
  <si>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</si>
  <si>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</si>
  <si>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</si>
  <si>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</si>
  <si>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</si>
  <si>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</si>
  <si>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</si>
  <si>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</si>
  <si>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</si>
  <si>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</si>
  <si>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</si>
  <si>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</si>
  <si>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</si>
  <si>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</si>
  <si>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</si>
  <si>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</si>
  <si>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</si>
  <si>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</si>
  <si>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</si>
  <si>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</si>
  <si>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</si>
  <si>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</si>
  <si>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</si>
  <si>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</si>
  <si>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</si>
  <si>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</si>
  <si>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</si>
  <si>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</si>
  <si>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</si>
  <si>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</si>
  <si>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</si>
  <si>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</si>
  <si>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</si>
  <si>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</si>
  <si>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</si>
  <si>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</si>
  <si>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</si>
  <si>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</si>
  <si>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</si>
  <si>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</si>
  <si>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</si>
  <si>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</si>
  <si>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</si>
  <si>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</si>
  <si>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</si>
  <si>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</si>
  <si>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</si>
  <si>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</si>
  <si>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</si>
  <si>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</si>
  <si>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</si>
  <si>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</si>
  <si>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</si>
  <si>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</si>
  <si>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</si>
  <si>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</si>
  <si>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</si>
  <si>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</si>
  <si>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</si>
  <si>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</si>
  <si>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</si>
  <si>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</si>
  <si>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</si>
  <si>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</si>
  <si>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</si>
  <si>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</si>
  <si>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</si>
  <si>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</si>
  <si>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</si>
  <si>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</si>
  <si>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</si>
  <si>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</si>
  <si>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</si>
  <si>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</si>
  <si>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</si>
  <si>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</si>
  <si>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</si>
  <si>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</si>
  <si>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</si>
  <si>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</si>
  <si>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</si>
  <si>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</si>
  <si>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</si>
  <si>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</si>
  <si>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</si>
  <si>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</si>
  <si>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</si>
  <si>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</si>
  <si>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</si>
  <si>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</si>
  <si>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</si>
  <si>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</si>
  <si>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</si>
  <si>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</si>
  <si>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</si>
  <si>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</si>
  <si>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</si>
  <si>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</si>
  <si>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</si>
  <si>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</si>
  <si>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</si>
  <si>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</si>
  <si>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</si>
  <si>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</si>
  <si>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</si>
  <si>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</si>
  <si>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</si>
  <si>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</si>
  <si>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</si>
  <si>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</si>
  <si>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</si>
  <si>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</si>
  <si>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</si>
  <si>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</si>
  <si>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</si>
  <si>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</si>
  <si>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</si>
  <si>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</si>
  <si>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</si>
  <si>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</si>
  <si>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</si>
  <si>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</si>
  <si>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</si>
  <si>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</si>
  <si>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</si>
  <si>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</si>
  <si>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</si>
  <si>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</si>
  <si>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</si>
  <si>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</si>
  <si>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</si>
  <si>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</si>
  <si>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</si>
  <si>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</si>
  <si>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</si>
  <si>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</si>
  <si>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</si>
  <si>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</si>
  <si>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</si>
  <si>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</si>
  <si>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</si>
  <si>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</si>
  <si>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</si>
  <si>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</si>
  <si>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</si>
  <si>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</si>
  <si>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</si>
  <si>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</si>
  <si>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</si>
  <si>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</si>
  <si>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</si>
  <si>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</si>
  <si>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</si>
  <si>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</si>
  <si>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</si>
  <si>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</si>
  <si>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</si>
  <si>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</si>
  <si>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</si>
  <si>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</si>
  <si>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</si>
  <si>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</si>
  <si>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</si>
  <si>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</si>
  <si>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</si>
  <si>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</si>
  <si>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</si>
  <si>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</si>
  <si>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</si>
  <si>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</si>
  <si>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</si>
  <si>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</si>
  <si>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</si>
  <si>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</si>
  <si>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</si>
  <si>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</si>
  <si>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</si>
  <si>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</si>
  <si>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</si>
  <si>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</si>
  <si>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</si>
  <si>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</si>
  <si>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</si>
  <si>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</si>
  <si>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</si>
  <si>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</si>
  <si>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</si>
  <si>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</si>
  <si>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</si>
  <si>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</si>
  <si>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</si>
  <si>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</si>
  <si>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</si>
  <si>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</si>
  <si>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</si>
  <si>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</si>
  <si>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</si>
  <si>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</si>
  <si>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</si>
  <si>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</si>
  <si>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</si>
  <si>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</si>
  <si>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</si>
  <si>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</si>
  <si>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</si>
  <si>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</si>
  <si>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</si>
  <si>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</si>
  <si>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</si>
  <si>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</si>
  <si>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</si>
  <si>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</si>
  <si>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</si>
  <si>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</si>
  <si>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</si>
  <si>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</si>
  <si>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</si>
  <si>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</si>
  <si>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</si>
  <si>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</si>
  <si>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</si>
  <si>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</si>
  <si>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</si>
  <si>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</si>
  <si>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</si>
  <si>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</si>
  <si>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</si>
  <si>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</si>
  <si>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</si>
  <si>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</si>
  <si>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</si>
  <si>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</si>
  <si>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</si>
  <si>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</si>
  <si>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</si>
  <si>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</si>
  <si>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</si>
  <si>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</si>
  <si>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</si>
  <si>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</si>
  <si>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</si>
  <si>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</si>
  <si>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</si>
  <si>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</si>
  <si>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</si>
  <si>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</si>
  <si>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</si>
  <si>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</si>
  <si>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</si>
  <si>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</si>
  <si>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</si>
  <si>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</si>
  <si>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</si>
  <si>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</si>
  <si>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</si>
  <si>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</si>
  <si>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</si>
  <si>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</si>
  <si>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</si>
  <si>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</si>
  <si>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</si>
  <si>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</si>
  <si>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</si>
  <si>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</si>
  <si>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</si>
  <si>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</si>
  <si>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</si>
  <si>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</si>
  <si>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</si>
  <si>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</si>
  <si>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</si>
  <si>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</si>
  <si>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</si>
  <si>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</si>
  <si>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</si>
  <si>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</si>
  <si>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</si>
  <si>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</si>
  <si>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</si>
  <si>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</si>
  <si>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</si>
  <si>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</si>
  <si>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</si>
  <si>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</si>
  <si>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</si>
  <si>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</si>
  <si>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</si>
  <si>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</si>
  <si>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</si>
  <si>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</si>
  <si>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</si>
  <si>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</si>
  <si>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</si>
  <si>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</si>
  <si>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</si>
  <si>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</si>
  <si>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</si>
  <si>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</si>
  <si>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</si>
  <si>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</si>
  <si>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</si>
  <si>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</si>
  <si>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</si>
  <si>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</si>
  <si>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</si>
  <si>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</si>
  <si>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</si>
  <si>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</si>
  <si>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</si>
  <si>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</si>
  <si>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</si>
  <si>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</si>
  <si>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</si>
  <si>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</si>
  <si>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</si>
  <si>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</si>
  <si>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</si>
  <si>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</si>
  <si>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</si>
  <si>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</si>
  <si>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</si>
  <si>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</si>
  <si>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</si>
  <si>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</si>
  <si>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</si>
  <si>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</si>
  <si>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</si>
  <si>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</si>
  <si>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</si>
  <si>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</si>
  <si>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</si>
  <si>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</si>
  <si>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</si>
  <si>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</si>
  <si>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</si>
  <si>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</si>
  <si>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</si>
  <si>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</si>
  <si>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</si>
  <si>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</si>
  <si>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</si>
  <si>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</si>
  <si>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</si>
  <si>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</si>
  <si>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</si>
  <si>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</si>
  <si>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</si>
  <si>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</si>
  <si>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</si>
  <si>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</si>
  <si>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</si>
  <si>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</si>
  <si>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</si>
  <si>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</si>
  <si>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</si>
  <si>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</si>
  <si>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</si>
  <si>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</si>
  <si>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</si>
  <si>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</si>
  <si>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</si>
  <si>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</si>
  <si>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</si>
  <si>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</si>
  <si>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</si>
  <si>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</si>
  <si>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</si>
  <si>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</si>
  <si>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</si>
  <si>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</si>
  <si>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</si>
  <si>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</si>
  <si>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</si>
  <si>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</si>
  <si>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</si>
  <si>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</si>
  <si>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</si>
  <si>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</si>
  <si>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</si>
  <si>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</si>
  <si>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</si>
  <si>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</si>
  <si>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</si>
  <si>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</si>
  <si>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</si>
  <si>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</si>
  <si>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</si>
  <si>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</si>
  <si>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</si>
  <si>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</si>
  <si>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</si>
  <si>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</si>
  <si>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</si>
  <si>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</si>
  <si>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</si>
  <si>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</si>
  <si>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</si>
  <si>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</si>
  <si>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</si>
  <si>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</si>
  <si>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</si>
  <si>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</si>
  <si>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</si>
  <si>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</si>
  <si>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</si>
  <si>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</si>
  <si>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</si>
  <si>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</si>
  <si>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</si>
  <si>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</si>
  <si>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</si>
  <si>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</si>
  <si>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</si>
  <si>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</si>
  <si>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</si>
  <si>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</si>
  <si>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</si>
  <si>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</si>
  <si>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</si>
  <si>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</si>
  <si>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</si>
  <si>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</si>
  <si>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</si>
  <si>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</si>
  <si>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</si>
  <si>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</si>
  <si>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</si>
  <si>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</si>
  <si>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</si>
  <si>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</si>
  <si>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</si>
  <si>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</si>
  <si>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</si>
  <si>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</si>
  <si>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</si>
  <si>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</si>
  <si>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</si>
  <si>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</si>
  <si>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</si>
  <si>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</si>
  <si>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</si>
  <si>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</si>
  <si>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</si>
  <si>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</si>
  <si>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</si>
  <si>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</si>
  <si>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</si>
  <si>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</si>
  <si>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</si>
  <si>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</si>
  <si>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</si>
  <si>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</si>
  <si>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</si>
  <si>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</si>
  <si>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</si>
  <si>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</si>
  <si>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</si>
  <si>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</si>
  <si>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</si>
  <si>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</si>
  <si>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</si>
  <si>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</si>
  <si>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</si>
  <si>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</si>
  <si>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</si>
  <si>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</si>
  <si>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</si>
  <si>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</si>
  <si>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</si>
  <si>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</si>
  <si>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</si>
  <si>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</si>
  <si>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</si>
  <si>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</si>
  <si>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</si>
  <si>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</si>
  <si>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</si>
  <si>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</si>
  <si>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</si>
  <si>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</si>
  <si>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</si>
  <si>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</si>
  <si>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</si>
  <si>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</si>
  <si>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</si>
  <si>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</si>
  <si>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</si>
  <si>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</si>
  <si>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</si>
  <si>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</si>
  <si>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</si>
  <si>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</si>
  <si>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</si>
  <si>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</si>
  <si>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</si>
  <si>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</si>
  <si>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</si>
  <si>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</si>
  <si>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</si>
  <si>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</si>
  <si>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</si>
  <si>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</si>
  <si>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</si>
  <si>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</si>
  <si>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</si>
  <si>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</si>
  <si>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</si>
  <si>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</si>
  <si>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</si>
  <si>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</si>
  <si>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</si>
  <si>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</si>
  <si>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</si>
  <si>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</si>
  <si>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</si>
  <si>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</si>
  <si>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</si>
  <si>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</si>
  <si>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</si>
  <si>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</si>
  <si>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</si>
  <si>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</si>
  <si>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</si>
  <si>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</si>
  <si>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</si>
  <si>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</si>
  <si>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</si>
  <si>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</si>
  <si>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</si>
  <si>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</si>
  <si>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</si>
  <si>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</si>
  <si>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</si>
  <si>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</si>
  <si>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</si>
  <si>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</si>
  <si>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</si>
  <si>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</si>
  <si>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</si>
  <si>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</si>
  <si>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</si>
  <si>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</si>
  <si>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</si>
  <si>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</si>
  <si>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</si>
  <si>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</si>
  <si>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</si>
  <si>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</si>
  <si>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</si>
  <si>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</si>
  <si>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</si>
  <si>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</si>
  <si>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</si>
  <si>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</si>
  <si>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</si>
  <si>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</si>
  <si>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</si>
  <si>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</si>
  <si>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</si>
  <si>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</si>
  <si>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</si>
  <si>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</si>
  <si>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</si>
  <si>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</si>
  <si>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</si>
  <si>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</si>
  <si>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</si>
  <si>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</si>
  <si>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</si>
  <si>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</si>
  <si>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</si>
  <si>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</si>
  <si>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</si>
  <si>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</si>
  <si>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</si>
  <si>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</si>
  <si>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</si>
  <si>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</si>
  <si>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</si>
  <si>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</si>
  <si>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</si>
  <si>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</si>
  <si>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</si>
  <si>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</si>
  <si>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</si>
  <si>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</si>
  <si>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</si>
  <si>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</si>
  <si>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</si>
  <si>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</si>
  <si>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</si>
  <si>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</si>
  <si>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</si>
  <si>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</si>
  <si>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</si>
  <si>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</si>
  <si>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</si>
  <si>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</si>
  <si>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</si>
  <si>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</si>
  <si>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</si>
  <si>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</si>
  <si>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</si>
  <si>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</si>
  <si>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</si>
  <si>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</si>
  <si>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</si>
  <si>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</si>
  <si>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</si>
  <si>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</si>
  <si>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</si>
  <si>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</si>
  <si>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</si>
  <si>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</si>
  <si>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</si>
  <si>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</si>
  <si>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</si>
  <si>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</si>
  <si>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</si>
  <si>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</si>
  <si>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</si>
  <si>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</si>
  <si>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</si>
  <si>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</si>
  <si>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</si>
  <si>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</si>
  <si>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</si>
  <si>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</si>
  <si>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</si>
  <si>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</si>
  <si>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</si>
  <si>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</si>
  <si>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</si>
  <si>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</si>
  <si>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</si>
  <si>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</si>
  <si>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</si>
  <si>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</si>
  <si>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</si>
  <si>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</si>
  <si>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</si>
  <si>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</si>
  <si>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</si>
  <si>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</si>
  <si>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</si>
  <si>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</si>
  <si>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</si>
  <si>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</si>
  <si>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</si>
  <si>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</si>
  <si>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</si>
  <si>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</si>
  <si>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</si>
  <si>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</si>
  <si>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</si>
  <si>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</si>
  <si>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</si>
  <si>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</si>
  <si>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</si>
  <si>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</si>
  <si>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</si>
  <si>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</si>
  <si>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</si>
  <si>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</si>
  <si>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</si>
  <si>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</si>
  <si>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</si>
  <si>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</si>
  <si>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</si>
  <si>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</si>
  <si>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</si>
  <si>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</si>
  <si>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</si>
  <si>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</si>
  <si>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</si>
  <si>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</si>
  <si>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</si>
  <si>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</si>
  <si>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</si>
  <si>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</si>
  <si>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</si>
  <si>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</si>
  <si>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</si>
  <si>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</si>
  <si>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</si>
  <si>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</si>
  <si>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</si>
  <si>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</si>
  <si>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</si>
  <si>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</si>
  <si>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</si>
  <si>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</si>
  <si>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</si>
  <si>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</si>
  <si>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</si>
  <si>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</si>
  <si>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</si>
  <si>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</si>
  <si>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</si>
  <si>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</si>
  <si>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</si>
  <si>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</si>
  <si>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</si>
  <si>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</si>
  <si>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</si>
  <si>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</si>
  <si>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</si>
  <si>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</si>
  <si>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</si>
  <si>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</si>
  <si>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</si>
  <si>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</si>
  <si>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</si>
  <si>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</si>
  <si>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</si>
  <si>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</si>
  <si>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</si>
  <si>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</si>
  <si>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</si>
  <si>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</si>
  <si>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</si>
  <si>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</si>
  <si>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</si>
  <si>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</si>
  <si>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</si>
  <si>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</si>
  <si>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</si>
  <si>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</si>
  <si>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</si>
  <si>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</si>
  <si>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</si>
  <si>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</si>
  <si>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</si>
  <si>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</si>
  <si>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</si>
  <si>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</si>
  <si>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</si>
  <si>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</si>
  <si>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</si>
  <si>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</si>
  <si>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</si>
  <si>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</si>
  <si>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</si>
  <si>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</si>
  <si>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</si>
  <si>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</si>
  <si>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</si>
  <si>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</si>
  <si>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</si>
  <si>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</si>
  <si>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</si>
  <si>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</si>
  <si>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</si>
  <si>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</si>
  <si>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</si>
  <si>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</si>
  <si>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</si>
  <si>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</si>
  <si>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</si>
  <si>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</si>
  <si>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</si>
  <si>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</si>
  <si>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</si>
  <si>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</si>
  <si>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</si>
  <si>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</si>
  <si>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</si>
  <si>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</si>
  <si>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</si>
  <si>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</si>
  <si>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</si>
  <si>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</si>
  <si>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</si>
  <si>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</si>
  <si>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</si>
  <si>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</si>
  <si>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</si>
  <si>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</si>
  <si>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</si>
  <si>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</si>
  <si>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</si>
  <si>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</si>
  <si>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</si>
  <si>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</si>
  <si>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</si>
  <si>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</si>
  <si>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</si>
  <si>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</si>
  <si>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</si>
  <si>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</si>
  <si>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</si>
  <si>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</si>
  <si>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</si>
  <si>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</si>
  <si>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</si>
  <si>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</si>
  <si>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</si>
  <si>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</si>
  <si>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</si>
  <si>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</si>
  <si>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</si>
  <si>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</si>
  <si>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</si>
  <si>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</si>
  <si>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</si>
  <si>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</si>
  <si>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</si>
  <si>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</si>
  <si>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</si>
  <si>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</si>
  <si>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</si>
  <si>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</si>
  <si>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</si>
  <si>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</si>
  <si>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</si>
  <si>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</si>
  <si>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</si>
  <si>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</si>
  <si>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</si>
  <si>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</si>
  <si>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</si>
  <si>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</si>
  <si>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</si>
  <si>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</si>
  <si>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</si>
  <si>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</si>
  <si>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</si>
  <si>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</si>
  <si>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</si>
  <si>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</si>
  <si>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</si>
  <si>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</si>
  <si>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</si>
  <si>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</si>
  <si>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</si>
  <si>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</si>
  <si>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</si>
  <si>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</si>
  <si>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</si>
  <si>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</si>
  <si>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</si>
  <si>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</si>
  <si>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</si>
  <si>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</si>
  <si>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</si>
  <si>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</si>
  <si>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</si>
  <si>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</si>
  <si>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</si>
  <si>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</si>
  <si>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</si>
  <si>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</si>
  <si>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</si>
  <si>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</si>
  <si>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</si>
  <si>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</si>
  <si>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</si>
  <si>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</si>
  <si>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</si>
  <si>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</si>
  <si>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</si>
  <si>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</si>
  <si>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</si>
  <si>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</si>
  <si>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</si>
  <si>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</si>
  <si>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</si>
  <si>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</si>
  <si>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</si>
  <si>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</si>
  <si>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</si>
  <si>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</si>
  <si>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</si>
  <si>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</si>
  <si>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</si>
  <si>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</si>
  <si>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</si>
  <si>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</si>
  <si>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</si>
  <si>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</si>
  <si>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</si>
  <si>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</si>
  <si>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</si>
  <si>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</si>
  <si>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</si>
  <si>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</si>
  <si>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</si>
  <si>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</si>
  <si>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</si>
  <si>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</si>
  <si>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</si>
  <si>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</si>
  <si>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</si>
  <si>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</si>
  <si>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</si>
  <si>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</si>
  <si>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</si>
  <si>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</si>
  <si>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</si>
  <si>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</si>
  <si>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</si>
  <si>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</si>
  <si>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</si>
  <si>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</si>
  <si>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</si>
  <si>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</si>
  <si>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</si>
  <si>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</si>
  <si>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</si>
  <si>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</si>
  <si>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</si>
  <si>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</si>
  <si>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</si>
  <si>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</si>
  <si>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</si>
  <si>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</si>
  <si>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</si>
  <si>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</si>
  <si>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</si>
  <si>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</si>
  <si>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</si>
  <si>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</si>
  <si>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</si>
  <si>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</si>
  <si>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</si>
  <si>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</si>
  <si>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</si>
  <si>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</si>
  <si>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</si>
  <si>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</si>
  <si>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</si>
  <si>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</si>
  <si>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</si>
  <si>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</si>
  <si>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</si>
  <si>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</si>
  <si>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</si>
  <si>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</si>
  <si>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</si>
  <si>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</si>
  <si>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</si>
  <si>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</si>
  <si>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</si>
  <si>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</si>
  <si>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</si>
  <si>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</si>
  <si>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</si>
  <si>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</si>
  <si>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</si>
  <si>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</si>
  <si>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</si>
  <si>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</si>
  <si>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</si>
  <si>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</si>
  <si>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</si>
  <si>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</si>
  <si>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</si>
  <si>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</si>
  <si>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</si>
  <si>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</si>
  <si>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</si>
  <si>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</si>
  <si>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</si>
  <si>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</si>
  <si>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</si>
  <si>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</si>
  <si>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</si>
  <si>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</si>
  <si>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</si>
  <si>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</si>
  <si>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</si>
  <si>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</si>
  <si>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</si>
  <si>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</si>
  <si>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</si>
  <si>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</si>
  <si>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</si>
  <si>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</si>
  <si>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</si>
  <si>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</si>
  <si>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</si>
  <si>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</si>
  <si>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</si>
  <si>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</si>
  <si>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</si>
  <si>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</si>
  <si>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</si>
  <si>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</si>
  <si>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</si>
  <si>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</si>
  <si>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</si>
  <si>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</si>
  <si>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</si>
  <si>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</si>
  <si>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</si>
  <si>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</si>
  <si>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</si>
  <si>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</si>
  <si>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</si>
  <si>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</si>
  <si>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</si>
  <si>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</si>
  <si>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</si>
  <si>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</si>
  <si>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</si>
  <si>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</si>
  <si>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</si>
  <si>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</si>
  <si>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</si>
  <si>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</si>
  <si>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</si>
  <si>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</si>
  <si>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</si>
  <si>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</si>
  <si>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</si>
  <si>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</si>
  <si>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</si>
  <si>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</si>
  <si>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</si>
  <si>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</si>
  <si>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</si>
  <si>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</si>
  <si>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</si>
  <si>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</si>
  <si>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</si>
  <si>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</si>
  <si>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</si>
  <si>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</si>
  <si>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</si>
  <si>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</si>
  <si>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</si>
  <si>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</si>
  <si>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</si>
  <si>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</si>
  <si>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</si>
  <si>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</si>
  <si>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</si>
  <si>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</si>
  <si>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</si>
  <si>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</si>
  <si>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</si>
  <si>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</si>
  <si>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</si>
  <si>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</si>
  <si>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</si>
  <si>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</si>
  <si>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</si>
  <si>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</si>
  <si>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</si>
  <si>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</si>
  <si>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</si>
  <si>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</si>
  <si>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</si>
  <si>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</si>
  <si>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</si>
  <si>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</si>
  <si>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</si>
  <si>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</si>
  <si>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</si>
  <si>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</si>
  <si>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</si>
  <si>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</si>
  <si>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</si>
  <si>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</si>
  <si>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</si>
  <si>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</si>
  <si>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</si>
  <si>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</si>
  <si>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</si>
  <si>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</si>
  <si>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</si>
  <si>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</si>
  <si>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</si>
  <si>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</si>
  <si>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</si>
  <si>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</si>
  <si>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</si>
  <si>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</si>
  <si>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</si>
  <si>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</si>
  <si>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</si>
  <si>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</si>
  <si>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</si>
  <si>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</si>
  <si>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</si>
  <si>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</si>
  <si>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</si>
  <si>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</si>
  <si>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</si>
  <si>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</si>
  <si>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</si>
  <si>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</si>
  <si>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</si>
  <si>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</si>
  <si>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</si>
  <si>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</si>
  <si>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</si>
  <si>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</si>
  <si>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</si>
  <si>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</si>
  <si>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</si>
  <si>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</si>
  <si>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</si>
  <si>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</si>
  <si>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</si>
  <si>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</si>
  <si>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</si>
  <si>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</si>
  <si>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</si>
  <si>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</si>
  <si>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</si>
  <si>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</si>
  <si>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</si>
  <si>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</si>
  <si>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</si>
  <si>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</si>
  <si>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</si>
  <si>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</si>
  <si>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</si>
  <si>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</si>
  <si>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</si>
  <si>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</si>
  <si>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</si>
  <si>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</si>
  <si>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</si>
  <si>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</si>
  <si>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</si>
  <si>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</si>
  <si>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</si>
  <si>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</si>
  <si>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</si>
  <si>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</si>
  <si>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</si>
  <si>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</si>
  <si>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</si>
  <si>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</si>
  <si>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</si>
  <si>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</si>
  <si>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</si>
  <si>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</si>
  <si>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</si>
  <si>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</si>
  <si>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</si>
  <si>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</si>
  <si>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</si>
  <si>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</si>
  <si>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</si>
  <si>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</si>
  <si>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</si>
  <si>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</si>
  <si>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</si>
  <si>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</si>
  <si>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</si>
  <si>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</si>
  <si>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</si>
  <si>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</si>
  <si>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</si>
  <si>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</si>
  <si>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</si>
  <si>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</si>
  <si>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</si>
  <si>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</si>
  <si>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</si>
  <si>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</si>
  <si>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</si>
  <si>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</si>
  <si>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</si>
  <si>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</si>
  <si>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</si>
  <si>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</si>
  <si>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</si>
  <si>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</si>
  <si>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</si>
  <si>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</si>
  <si>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</si>
  <si>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</si>
  <si>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</si>
  <si>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</si>
  <si>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</si>
  <si>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</si>
  <si>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</si>
  <si>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</si>
  <si>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</si>
  <si>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</si>
  <si>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</si>
  <si>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</si>
  <si>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</si>
  <si>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</si>
  <si>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</si>
  <si>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</si>
  <si>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</si>
  <si>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</si>
  <si>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</si>
  <si>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</si>
  <si>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</si>
  <si>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</si>
  <si>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</si>
  <si>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</si>
  <si>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</si>
  <si>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</si>
  <si>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</si>
  <si>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</si>
  <si>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</si>
  <si>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</si>
  <si>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</si>
  <si>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</si>
  <si>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</si>
  <si>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</si>
  <si>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</si>
  <si>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</si>
  <si>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</si>
  <si>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</si>
  <si>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</si>
  <si>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</si>
  <si>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</si>
  <si>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</si>
  <si>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</si>
  <si>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</si>
  <si>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</si>
  <si>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</si>
  <si>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</si>
  <si>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</si>
  <si>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</si>
  <si>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</si>
  <si>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</si>
  <si>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</si>
  <si>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</si>
  <si>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</si>
  <si>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</si>
  <si>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</si>
  <si>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</si>
  <si>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</si>
  <si>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</si>
  <si>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</si>
  <si>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</si>
  <si>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</si>
  <si>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</si>
  <si>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</si>
  <si>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</si>
  <si>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</si>
  <si>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</si>
  <si>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</si>
  <si>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</si>
  <si>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</si>
  <si>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</si>
  <si>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</si>
  <si>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</si>
  <si>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</si>
  <si>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</si>
  <si>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</si>
  <si>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</si>
  <si>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</si>
  <si>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</si>
  <si>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</si>
  <si>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</si>
  <si>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</si>
  <si>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</si>
  <si>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</si>
  <si>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</si>
  <si>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</si>
  <si>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</si>
  <si>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</si>
  <si>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</si>
  <si>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</si>
  <si>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</si>
  <si>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</si>
  <si>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</si>
  <si>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</si>
  <si>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</si>
  <si>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</si>
  <si>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</si>
  <si>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</si>
  <si>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</si>
  <si>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</si>
  <si>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</si>
  <si>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</si>
  <si>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</si>
  <si>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</si>
  <si>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</si>
  <si>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</si>
  <si>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</si>
  <si>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</si>
  <si>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</si>
  <si>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</si>
  <si>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</si>
  <si>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</si>
  <si>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</si>
  <si>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</si>
  <si>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</si>
  <si>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</si>
  <si>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</si>
  <si>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</si>
  <si>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</si>
  <si>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</si>
  <si>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</si>
  <si>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</si>
  <si>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</si>
  <si>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</si>
  <si>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</si>
  <si>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</si>
  <si>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</si>
  <si>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</si>
  <si>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</si>
  <si>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</si>
  <si>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</si>
  <si>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</si>
  <si>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</si>
  <si>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</si>
  <si>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</si>
  <si>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</si>
  <si>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</si>
  <si>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</si>
  <si>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</si>
  <si>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</si>
  <si>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</si>
  <si>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</si>
  <si>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</si>
  <si>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</si>
  <si>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</si>
  <si>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</si>
  <si>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</si>
  <si>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</si>
  <si>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</si>
  <si>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</si>
  <si>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</si>
  <si>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</si>
  <si>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</si>
  <si>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</si>
  <si>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</si>
  <si>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</si>
  <si>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</si>
  <si>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</si>
  <si>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</si>
  <si>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</si>
  <si>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</si>
  <si>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</si>
  <si>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</si>
  <si>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</si>
  <si>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</si>
  <si>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</si>
  <si>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</si>
  <si>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</si>
  <si>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</si>
  <si>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</si>
  <si>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</si>
  <si>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</si>
  <si>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</si>
  <si>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</si>
  <si>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</si>
  <si>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</si>
  <si>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</si>
  <si>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</si>
  <si>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</si>
  <si>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</si>
  <si>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</si>
  <si>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</si>
  <si>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</si>
  <si>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</si>
  <si>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</si>
  <si>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</si>
  <si>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</si>
  <si>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</si>
  <si>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</si>
  <si>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</si>
  <si>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</si>
  <si>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</si>
  <si>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</si>
  <si>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</si>
  <si>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</si>
  <si>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</si>
  <si>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</si>
  <si>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</si>
  <si>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</si>
  <si>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</si>
  <si>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</si>
  <si>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</si>
  <si>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</si>
  <si>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</si>
  <si>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</si>
  <si>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</si>
  <si>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</si>
  <si>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</si>
  <si>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</si>
  <si>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</si>
  <si>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</si>
  <si>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</si>
  <si>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</si>
  <si>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</si>
  <si>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</si>
  <si>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</si>
  <si>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</si>
  <si>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</si>
  <si>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</si>
  <si>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</si>
  <si>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</si>
  <si>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</si>
  <si>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</si>
  <si>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</si>
  <si>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</si>
  <si>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</si>
  <si>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</si>
  <si>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</si>
  <si>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</si>
  <si>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</si>
  <si>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</si>
  <si>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</si>
  <si>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</si>
  <si>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</si>
  <si>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</si>
  <si>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</si>
  <si>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</si>
  <si>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</si>
  <si>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</si>
  <si>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</si>
  <si>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</si>
  <si>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</si>
  <si>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</si>
  <si>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</si>
  <si>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</si>
  <si>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</si>
  <si>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</si>
  <si>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</si>
  <si>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</si>
  <si>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</si>
  <si>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</si>
  <si>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</si>
  <si>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</si>
  <si>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</si>
  <si>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</si>
  <si>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</si>
  <si>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</si>
  <si>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</si>
  <si>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</si>
  <si>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</si>
  <si>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</si>
  <si>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</si>
  <si>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</si>
  <si>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</si>
  <si>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</si>
  <si>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</si>
  <si>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</si>
  <si>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</si>
  <si>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</si>
  <si>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</si>
  <si>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</si>
  <si>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</si>
  <si>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</si>
  <si>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</si>
  <si>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</si>
  <si>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</si>
  <si>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</si>
  <si>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</si>
  <si>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</si>
  <si>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</si>
  <si>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</si>
  <si>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</si>
  <si>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</si>
  <si>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</si>
  <si>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</si>
  <si>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</si>
  <si>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</si>
  <si>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</si>
  <si>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</si>
  <si>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</si>
  <si>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</si>
  <si>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</si>
  <si>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</si>
  <si>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</si>
  <si>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</si>
  <si>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</si>
  <si>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</si>
  <si>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</si>
  <si>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</si>
  <si>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</si>
  <si>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</si>
  <si>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</si>
  <si>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</si>
  <si>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</si>
  <si>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</si>
  <si>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</si>
  <si>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</si>
  <si>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</si>
  <si>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</si>
  <si>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</si>
  <si>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</si>
  <si>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</si>
  <si>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</si>
  <si>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</si>
  <si>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</si>
  <si>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</si>
  <si>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</si>
  <si>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</si>
  <si>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</si>
  <si>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</si>
  <si>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</si>
  <si>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</si>
  <si>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</si>
  <si>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</si>
  <si>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</si>
  <si>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</si>
  <si>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</si>
  <si>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</si>
  <si>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</si>
  <si>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</si>
  <si>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</si>
  <si>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</si>
  <si>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</si>
  <si>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</si>
  <si>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</si>
  <si>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</si>
  <si>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</si>
  <si>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</si>
  <si>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</si>
  <si>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</si>
  <si>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</si>
  <si>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</si>
  <si>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</si>
  <si>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</si>
  <si>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</si>
  <si>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</si>
  <si>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</si>
  <si>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</si>
  <si>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</si>
  <si>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</si>
  <si>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</si>
  <si>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</si>
  <si>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</si>
  <si>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</si>
  <si>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</si>
  <si>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</si>
  <si>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</si>
  <si>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</si>
  <si>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</si>
  <si>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</si>
  <si>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</si>
  <si>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</si>
  <si>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</si>
  <si>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</si>
  <si>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</si>
  <si>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</si>
  <si>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</si>
  <si>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</si>
  <si>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</si>
  <si>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</si>
  <si>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</si>
  <si>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</si>
  <si>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</si>
  <si>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</si>
  <si>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</si>
  <si>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</si>
  <si>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</si>
  <si>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</si>
  <si>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</si>
  <si>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</si>
  <si>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</si>
  <si>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</si>
  <si>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</si>
  <si>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</si>
  <si>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</si>
  <si>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</si>
  <si>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</si>
  <si>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</si>
  <si>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</si>
  <si>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</si>
  <si>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</si>
  <si>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</si>
  <si>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</si>
  <si>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</si>
  <si>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</si>
  <si>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</si>
  <si>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</si>
  <si>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</si>
  <si>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</si>
  <si>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</si>
  <si>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</si>
  <si>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</si>
  <si>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</si>
  <si>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</si>
  <si>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</si>
  <si>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</si>
  <si>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</si>
  <si>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</si>
  <si>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</si>
  <si>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</si>
  <si>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</si>
  <si>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</si>
  <si>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</si>
  <si>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</si>
  <si>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</si>
  <si>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</si>
  <si>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</si>
  <si>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</si>
  <si>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</si>
  <si>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</si>
  <si>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</si>
  <si>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</si>
  <si>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</si>
  <si>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</si>
  <si>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</si>
  <si>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</si>
  <si>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</si>
  <si>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</si>
  <si>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</si>
  <si>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</si>
  <si>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</si>
  <si>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</si>
  <si>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</si>
  <si>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</si>
  <si>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</si>
  <si>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</si>
  <si>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</si>
  <si>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</si>
  <si>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</si>
  <si>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</si>
  <si>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</si>
  <si>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</si>
  <si>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</si>
  <si>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</si>
  <si>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</si>
  <si>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</si>
  <si>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</si>
  <si>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</si>
  <si>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</si>
  <si>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</si>
  <si>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</si>
  <si>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</si>
  <si>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</si>
  <si>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</si>
  <si>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</si>
  <si>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</si>
  <si>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</si>
  <si>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</si>
  <si>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</si>
  <si>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</si>
  <si>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</si>
  <si>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</si>
  <si>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</si>
  <si>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</si>
  <si>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</si>
  <si>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</si>
  <si>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</si>
  <si>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</si>
  <si>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</si>
  <si>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</si>
  <si>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</si>
  <si>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</si>
  <si>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</si>
  <si>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</si>
  <si>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</si>
  <si>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</si>
  <si>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</si>
  <si>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</si>
  <si>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</si>
  <si>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</si>
  <si>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</si>
  <si>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</si>
  <si>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</si>
  <si>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</si>
  <si>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</si>
  <si>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</si>
  <si>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</si>
  <si>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</si>
  <si>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</si>
  <si>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</si>
  <si>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</si>
  <si>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</si>
  <si>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</si>
  <si>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</si>
  <si>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</si>
  <si>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</si>
  <si>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</si>
  <si>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</si>
  <si>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</si>
  <si>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</si>
  <si>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</si>
  <si>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</si>
  <si>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</si>
  <si>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</si>
  <si>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</si>
  <si>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</si>
  <si>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</si>
  <si>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</si>
  <si>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</si>
  <si>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</si>
  <si>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</si>
  <si>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</si>
  <si>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</si>
  <si>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</si>
  <si>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</si>
  <si>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</si>
  <si>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</si>
  <si>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</si>
  <si>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</si>
  <si>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</si>
  <si>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</si>
  <si>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</si>
  <si>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</si>
  <si>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</si>
  <si>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</si>
  <si>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</si>
  <si>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</si>
  <si>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</si>
  <si>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</si>
  <si>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</si>
  <si>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</si>
  <si>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</si>
  <si>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</si>
  <si>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</si>
  <si>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</si>
  <si>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</si>
  <si>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</si>
  <si>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</si>
  <si>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</si>
  <si>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</si>
  <si>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</si>
  <si>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</si>
  <si>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</si>
  <si>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</si>
  <si>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</si>
  <si>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</si>
  <si>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</si>
  <si>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</si>
  <si>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</si>
  <si>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</si>
  <si>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</si>
  <si>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</si>
  <si>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</si>
  <si>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</si>
  <si>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</si>
  <si>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</si>
  <si>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</si>
  <si>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</si>
  <si>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</si>
  <si>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</si>
  <si>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</si>
  <si>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</si>
  <si>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</si>
  <si>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</si>
  <si>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</si>
  <si>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</si>
  <si>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</si>
  <si>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</si>
  <si>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</si>
  <si>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</si>
  <si>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</si>
  <si>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</si>
  <si>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</si>
  <si>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</si>
  <si>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</si>
  <si>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</si>
  <si>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</si>
  <si>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</si>
  <si>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</si>
  <si>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</si>
  <si>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</si>
  <si>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</si>
  <si>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</si>
  <si>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</si>
  <si>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</si>
  <si>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</si>
  <si>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</si>
  <si>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</si>
  <si>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</si>
  <si>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</si>
  <si>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</si>
  <si>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</si>
  <si>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</si>
  <si>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</si>
  <si>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</si>
  <si>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</si>
  <si>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</si>
  <si>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</si>
  <si>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</si>
  <si>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</si>
  <si>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</si>
  <si>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</si>
  <si>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</si>
  <si>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</si>
  <si>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</si>
  <si>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</si>
  <si>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</si>
  <si>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</si>
  <si>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</si>
  <si>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</si>
  <si>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</si>
  <si>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</si>
  <si>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</si>
  <si>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</si>
  <si>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</si>
  <si>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</si>
  <si>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</si>
  <si>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</si>
  <si>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</si>
  <si>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</si>
  <si>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</si>
  <si>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</si>
  <si>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</si>
  <si>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</si>
  <si>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</si>
  <si>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</si>
  <si>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</si>
  <si>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</si>
  <si>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</si>
  <si>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</si>
  <si>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</si>
  <si>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</si>
  <si>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</si>
  <si>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</si>
  <si>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</si>
  <si>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</si>
  <si>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</si>
  <si>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</si>
  <si>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</si>
  <si>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</si>
  <si>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</si>
  <si>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</si>
  <si>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</si>
  <si>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</si>
  <si>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</si>
  <si>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</si>
  <si>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</si>
  <si>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</si>
  <si>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</si>
  <si>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</si>
  <si>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</si>
  <si>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</si>
  <si>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</si>
  <si>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</si>
  <si>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</si>
  <si>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</si>
  <si>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</si>
  <si>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</si>
  <si>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</si>
  <si>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</si>
  <si>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</si>
  <si>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</si>
  <si>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</si>
  <si>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</si>
  <si>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</si>
  <si>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</si>
  <si>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</si>
  <si>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</si>
  <si>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</si>
  <si>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</si>
  <si>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</si>
  <si>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</si>
  <si>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</si>
  <si>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</si>
  <si>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</si>
  <si>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</si>
  <si>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</si>
  <si>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</si>
  <si>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</si>
  <si>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</si>
  <si>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</si>
  <si>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</si>
  <si>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</si>
  <si>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</si>
  <si>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</si>
  <si>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</si>
  <si>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</si>
  <si>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</si>
  <si>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</si>
  <si>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</si>
  <si>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</si>
  <si>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</si>
  <si>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</si>
  <si>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</si>
  <si>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</si>
  <si>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</si>
  <si>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</si>
  <si>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</si>
  <si>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</si>
  <si>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</si>
  <si>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</si>
  <si>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</si>
  <si>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</si>
  <si>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</si>
  <si>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</si>
  <si>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</si>
  <si>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</si>
  <si>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</si>
  <si>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</si>
  <si>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</si>
  <si>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</si>
  <si>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</si>
  <si>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</si>
  <si>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</si>
  <si>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</si>
  <si>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</si>
  <si>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</si>
  <si>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</si>
  <si>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</si>
  <si>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</si>
  <si>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</si>
  <si>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</si>
  <si>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</si>
  <si>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</si>
  <si>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</si>
  <si>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</si>
  <si>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</si>
  <si>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</si>
  <si>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</si>
  <si>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</si>
  <si>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</si>
  <si>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</si>
  <si>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</si>
  <si>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</si>
  <si>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</si>
  <si>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</si>
  <si>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</si>
  <si>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</si>
  <si>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</si>
  <si>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</si>
  <si>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</si>
  <si>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</si>
  <si>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</si>
  <si>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</si>
  <si>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</si>
  <si>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</si>
  <si>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</si>
  <si>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</si>
  <si>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</si>
  <si>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</si>
  <si>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</si>
  <si>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</si>
  <si>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</si>
  <si>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</si>
  <si>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</si>
  <si>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</si>
  <si>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</si>
  <si>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</si>
  <si>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</si>
  <si>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</si>
  <si>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</si>
  <si>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</si>
  <si>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</si>
  <si>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</si>
  <si>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</si>
  <si>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</si>
  <si>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</si>
  <si>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</si>
  <si>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</si>
  <si>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</si>
  <si>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</si>
  <si>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</si>
  <si>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</si>
  <si>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</si>
  <si>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</si>
  <si>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</si>
  <si>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</si>
  <si>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</si>
  <si>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</si>
  <si>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</si>
  <si>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</si>
  <si>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</si>
  <si>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</si>
  <si>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</si>
  <si>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</si>
  <si>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</si>
  <si>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</si>
  <si>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</si>
  <si>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</si>
  <si>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</si>
  <si>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</si>
  <si>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</si>
  <si>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</si>
  <si>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</si>
  <si>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</si>
  <si>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</si>
  <si>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</si>
  <si>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</si>
  <si>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</si>
  <si>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</si>
  <si>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</si>
  <si>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</si>
  <si>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</si>
  <si>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</si>
  <si>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</si>
  <si>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</si>
  <si>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</si>
  <si>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</si>
  <si>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</si>
  <si>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</si>
  <si>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</si>
  <si>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</si>
  <si>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</si>
  <si>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</si>
  <si>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</si>
  <si>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</si>
  <si>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</si>
  <si>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</si>
  <si>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</si>
  <si>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</si>
  <si>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</si>
  <si>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</si>
  <si>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</si>
  <si>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</si>
  <si>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</si>
  <si>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</si>
  <si>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</si>
  <si>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</si>
  <si>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</si>
  <si>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</si>
  <si>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</si>
  <si>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</si>
  <si>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</si>
  <si>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</si>
  <si>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</si>
  <si>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</si>
  <si>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</si>
  <si>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</si>
  <si>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</si>
  <si>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</si>
  <si>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</si>
  <si>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</si>
  <si>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</si>
  <si>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</si>
  <si>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</si>
  <si>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</si>
  <si>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</si>
  <si>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</si>
  <si>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</si>
  <si>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</si>
  <si>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</si>
  <si>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</si>
  <si>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</si>
  <si>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</si>
  <si>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</si>
  <si>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</si>
  <si>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</si>
  <si>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</si>
  <si>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</si>
  <si>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</si>
  <si>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</si>
  <si>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</si>
  <si>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</si>
  <si>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</si>
  <si>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</si>
  <si>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</si>
  <si>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</si>
  <si>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</si>
  <si>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</si>
  <si>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</si>
  <si>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</si>
  <si>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</si>
  <si>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</si>
  <si>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</si>
  <si>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</si>
  <si>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</si>
  <si>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</si>
  <si>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</si>
  <si>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</si>
  <si>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</si>
  <si>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</si>
  <si>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</si>
  <si>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</si>
  <si>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</si>
  <si>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</si>
  <si>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</si>
  <si>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</si>
  <si>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</si>
  <si>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</si>
  <si>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</si>
  <si>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</si>
  <si>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</si>
  <si>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</si>
  <si>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</si>
  <si>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</si>
  <si>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</si>
  <si>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</si>
  <si>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</si>
  <si>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</si>
  <si>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</si>
  <si>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</si>
  <si>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</si>
  <si>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</si>
  <si>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</si>
  <si>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</si>
  <si>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</si>
  <si>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</si>
  <si>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</si>
  <si>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</si>
  <si>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</si>
  <si>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</si>
  <si>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</si>
  <si>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</si>
  <si>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</si>
  <si>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</si>
  <si>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</si>
  <si>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</si>
  <si>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</si>
  <si>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</si>
  <si>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</si>
  <si>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</si>
  <si>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</si>
  <si>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</si>
  <si>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</si>
  <si>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</si>
  <si>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</si>
  <si>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</si>
  <si>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</si>
  <si>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</si>
  <si>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</si>
  <si>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</si>
  <si>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</si>
  <si>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</si>
  <si>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</si>
  <si>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</si>
  <si>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</si>
  <si>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</si>
  <si>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</si>
  <si>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</si>
  <si>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</si>
  <si>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</si>
  <si>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</si>
  <si>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</si>
  <si>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</si>
  <si>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</si>
  <si>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</si>
  <si>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</si>
  <si>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</si>
  <si>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</si>
  <si>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</si>
  <si>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</si>
  <si>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</si>
  <si>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</si>
  <si>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</si>
  <si>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</si>
  <si>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</si>
  <si>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</si>
  <si>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</si>
  <si>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</si>
  <si>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</si>
  <si>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</si>
  <si>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</si>
  <si>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</si>
  <si>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</si>
  <si>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</si>
  <si>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</si>
  <si>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</si>
  <si>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</si>
  <si>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</si>
  <si>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</si>
  <si>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</si>
  <si>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</si>
  <si>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</si>
  <si>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</si>
  <si>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</si>
  <si>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</si>
  <si>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</si>
  <si>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</si>
  <si>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</si>
  <si>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</si>
  <si>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</si>
  <si>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</si>
  <si>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</si>
  <si>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</si>
  <si>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</si>
  <si>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</si>
  <si>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</si>
  <si>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</si>
  <si>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</si>
  <si>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</si>
  <si>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</si>
  <si>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</si>
  <si>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</si>
  <si>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</si>
  <si>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</si>
  <si>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</si>
  <si>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</si>
  <si>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</si>
  <si>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</si>
  <si>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</si>
  <si>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</si>
  <si>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</si>
  <si>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</si>
  <si>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</si>
  <si>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</si>
  <si>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</si>
  <si>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</si>
  <si>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</si>
  <si>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</si>
  <si>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</si>
  <si>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</si>
  <si>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</si>
  <si>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</si>
  <si>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</si>
  <si>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</si>
  <si>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</si>
  <si>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</si>
  <si>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</si>
  <si>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</si>
  <si>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</si>
  <si>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</si>
  <si>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</si>
  <si>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</si>
  <si>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</si>
  <si>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</si>
  <si>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</si>
  <si>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</si>
  <si>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</si>
  <si>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</si>
  <si>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</si>
  <si>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</si>
  <si>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</si>
  <si>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</si>
  <si>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</si>
  <si>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</si>
  <si>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</si>
  <si>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</si>
  <si>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</si>
  <si>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</si>
  <si>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</si>
  <si>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</si>
  <si>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</si>
  <si>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</si>
  <si>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</si>
  <si>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</si>
  <si>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</si>
  <si>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</si>
  <si>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</si>
  <si>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</si>
  <si>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</si>
  <si>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</si>
  <si>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</si>
  <si>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</si>
  <si>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</si>
  <si>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</si>
  <si>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</si>
  <si>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</si>
  <si>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</si>
  <si>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</si>
  <si>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</si>
  <si>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</si>
  <si>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</si>
  <si>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</si>
  <si>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</si>
  <si>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</si>
  <si>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</si>
  <si>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</si>
  <si>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</si>
  <si>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</si>
  <si>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</si>
  <si>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</si>
  <si>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</si>
  <si>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</si>
  <si>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</si>
  <si>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</si>
  <si>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</si>
  <si>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</si>
  <si>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</si>
  <si>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</si>
  <si>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</si>
  <si>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</si>
  <si>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</si>
  <si>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</si>
  <si>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</si>
  <si>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</si>
  <si>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</si>
  <si>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</si>
  <si>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</si>
  <si>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</si>
  <si>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</si>
  <si>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</si>
  <si>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</si>
  <si>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</si>
  <si>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</si>
  <si>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</si>
  <si>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</si>
  <si>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</si>
  <si>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</si>
  <si>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</si>
  <si>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</si>
  <si>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</si>
  <si>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</si>
  <si>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</si>
  <si>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</si>
  <si>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</si>
  <si>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</si>
  <si>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</si>
  <si>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</si>
  <si>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</si>
  <si>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</si>
  <si>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</si>
  <si>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</si>
  <si>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</si>
  <si>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</si>
  <si>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</si>
  <si>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</si>
  <si>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</si>
  <si>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</si>
  <si>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</si>
  <si>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</si>
  <si>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</si>
  <si>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</si>
  <si>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</si>
  <si>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</si>
  <si>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</si>
  <si>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</si>
  <si>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</si>
  <si>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</si>
  <si>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</si>
  <si>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</si>
  <si>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</si>
  <si>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</si>
  <si>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</si>
  <si>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</si>
  <si>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</si>
  <si>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</si>
  <si>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</si>
  <si>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</si>
  <si>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</si>
  <si>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</si>
  <si>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</si>
  <si>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</si>
  <si>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</si>
  <si>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</si>
  <si>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</si>
  <si>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</si>
  <si>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</si>
  <si>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</si>
  <si>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</si>
  <si>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</si>
  <si>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</si>
  <si>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</si>
  <si>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</si>
  <si>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</si>
  <si>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</si>
  <si>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</si>
  <si>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</si>
  <si>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</si>
  <si>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</si>
  <si>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</si>
  <si>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</si>
  <si>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</si>
  <si>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</si>
  <si>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</si>
  <si>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</si>
  <si>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</si>
  <si>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</si>
  <si>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</si>
  <si>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</si>
  <si>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</si>
  <si>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</si>
  <si>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</si>
  <si>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</si>
  <si>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</si>
  <si>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</si>
  <si>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</si>
  <si>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</si>
  <si>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</si>
  <si>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</si>
  <si>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</si>
  <si>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</si>
  <si>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</si>
  <si>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</si>
  <si>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</si>
  <si>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</si>
  <si>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</si>
  <si>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</si>
  <si>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</si>
  <si>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</si>
  <si>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</si>
  <si>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</si>
  <si>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</si>
  <si>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</si>
  <si>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</si>
  <si>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</si>
  <si>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</si>
  <si>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</si>
  <si>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</si>
  <si>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</si>
  <si>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</si>
  <si>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</si>
  <si>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</si>
  <si>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</si>
  <si>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</si>
  <si>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</si>
  <si>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</si>
  <si>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</si>
  <si>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</si>
  <si>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</si>
  <si>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</si>
  <si>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</si>
  <si>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</si>
  <si>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</si>
  <si>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</si>
  <si>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</si>
  <si>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</si>
  <si>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</si>
  <si>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</si>
  <si>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</si>
  <si>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</si>
  <si>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</si>
  <si>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</si>
  <si>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</si>
  <si>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</si>
  <si>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</si>
  <si>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</si>
  <si>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</si>
  <si>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</si>
  <si>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</si>
  <si>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</si>
  <si>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</si>
  <si>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</si>
  <si>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</si>
  <si>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</si>
  <si>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</si>
  <si>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</si>
  <si>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</si>
  <si>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</si>
  <si>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</si>
  <si>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</si>
  <si>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</si>
  <si>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</si>
  <si>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</si>
  <si>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</si>
  <si>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</si>
  <si>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</si>
  <si>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</si>
  <si>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</si>
  <si>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</si>
  <si>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</si>
  <si>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</si>
  <si>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</si>
  <si>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</si>
  <si>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</si>
  <si>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</si>
  <si>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</si>
  <si>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</si>
  <si>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</si>
  <si>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</si>
  <si>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</si>
  <si>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</si>
  <si>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</si>
  <si>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</si>
  <si>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</si>
  <si>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</si>
  <si>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</si>
  <si>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</si>
  <si>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</si>
  <si>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</si>
  <si>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</si>
  <si>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</si>
  <si>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</si>
  <si>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</si>
  <si>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</si>
  <si>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</si>
  <si>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</si>
  <si>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</si>
  <si>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</si>
  <si>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</si>
  <si>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</si>
  <si>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</si>
  <si>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</si>
  <si>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</si>
  <si>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</si>
  <si>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</si>
  <si>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</si>
  <si>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</si>
  <si>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</si>
  <si>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</si>
  <si>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</si>
  <si>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</si>
  <si>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</si>
  <si>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</si>
  <si>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</si>
  <si>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</si>
  <si>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</si>
  <si>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</si>
  <si>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</si>
  <si>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</si>
  <si>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</si>
  <si>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</si>
  <si>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</si>
  <si>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</si>
  <si>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</si>
  <si>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</si>
  <si>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</si>
  <si>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</si>
  <si>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</si>
  <si>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</si>
  <si>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</si>
  <si>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</si>
  <si>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</si>
  <si>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</si>
  <si>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</si>
  <si>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</si>
  <si>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</si>
  <si>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</si>
  <si>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</si>
  <si>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</si>
  <si>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</si>
  <si>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</si>
  <si>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</si>
  <si>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</si>
  <si>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</si>
  <si>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</si>
  <si>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</si>
  <si>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</si>
  <si>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</si>
  <si>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</si>
  <si>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</si>
  <si>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</si>
  <si>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</si>
  <si>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</si>
  <si>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</si>
  <si>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</si>
  <si>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</si>
  <si>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</si>
  <si>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</si>
  <si>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</si>
  <si>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</si>
  <si>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</si>
  <si>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</si>
  <si>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</si>
  <si>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</si>
  <si>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</si>
  <si>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</si>
  <si>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</si>
  <si>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</si>
  <si>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</si>
  <si>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</si>
  <si>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</si>
  <si>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</si>
  <si>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</si>
  <si>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</si>
  <si>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</si>
  <si>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</si>
  <si>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</si>
  <si>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</si>
  <si>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</si>
  <si>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</si>
  <si>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</si>
  <si>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</si>
  <si>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</si>
  <si>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</si>
  <si>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</si>
  <si>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</si>
  <si>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</si>
  <si>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</si>
  <si>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</si>
  <si>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</si>
  <si>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</si>
  <si>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</si>
  <si>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</si>
  <si>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</si>
  <si>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</si>
  <si>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</si>
  <si>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</si>
  <si>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</si>
  <si>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</si>
  <si>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</si>
  <si>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</si>
  <si>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</si>
  <si>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</si>
  <si>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</si>
  <si>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</si>
  <si>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</si>
  <si>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</si>
  <si>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</si>
  <si>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</si>
  <si>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</si>
  <si>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</si>
  <si>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</si>
  <si>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</si>
  <si>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</si>
  <si>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</si>
  <si>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</si>
  <si>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</si>
  <si>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</si>
  <si>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</si>
  <si>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</si>
  <si>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</si>
  <si>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</si>
  <si>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</si>
  <si>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</si>
  <si>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</si>
  <si>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</si>
  <si>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</si>
  <si>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</si>
  <si>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</si>
  <si>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</si>
  <si>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</si>
  <si>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</si>
  <si>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</si>
  <si>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</si>
  <si>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</si>
  <si>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</si>
  <si>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</si>
  <si>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</si>
  <si>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</si>
  <si>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</si>
  <si>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</si>
  <si>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</si>
  <si>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</si>
  <si>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</si>
  <si>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</si>
  <si>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</si>
  <si>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</si>
  <si>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</si>
  <si>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</si>
  <si>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</si>
  <si>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</si>
  <si>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</si>
  <si>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</si>
  <si>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</si>
  <si>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</si>
  <si>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</si>
  <si>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</si>
  <si>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</si>
  <si>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</si>
  <si>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</si>
  <si>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</si>
  <si>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</si>
  <si>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</si>
  <si>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</si>
  <si>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</si>
  <si>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</si>
  <si>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</si>
  <si>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</si>
  <si>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</si>
  <si>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</si>
  <si>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</si>
  <si>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</si>
  <si>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</si>
  <si>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</si>
  <si>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</si>
  <si>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</si>
  <si>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</si>
  <si>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</si>
  <si>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</si>
  <si>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</si>
  <si>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</si>
  <si>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</si>
  <si>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</si>
  <si>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</si>
  <si>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</si>
  <si>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</si>
  <si>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</si>
  <si>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</si>
  <si>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</si>
  <si>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</si>
  <si>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</si>
  <si>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</si>
  <si>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</si>
  <si>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</si>
  <si>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</si>
  <si>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</si>
  <si>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</si>
  <si>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</si>
  <si>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</si>
  <si>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</si>
  <si>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</si>
  <si>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</si>
  <si>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</si>
  <si>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</si>
  <si>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</si>
  <si>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</si>
  <si>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</si>
  <si>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</si>
  <si>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</si>
  <si>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</si>
  <si>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</si>
  <si>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</si>
  <si>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</si>
  <si>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</si>
  <si>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</si>
  <si>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</si>
  <si>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</si>
  <si>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</si>
  <si>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</si>
  <si>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</si>
  <si>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</si>
  <si>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</si>
  <si>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</si>
  <si>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</si>
  <si>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</si>
  <si>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</si>
  <si>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</si>
  <si>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</si>
  <si>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</si>
  <si>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</si>
  <si>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</si>
  <si>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</si>
  <si>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</si>
  <si>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</si>
  <si>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</si>
  <si>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</si>
  <si>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</si>
  <si>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</si>
  <si>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</si>
  <si>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</si>
  <si>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</si>
  <si>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</si>
  <si>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</si>
  <si>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</si>
  <si>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</si>
  <si>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</si>
  <si>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</si>
  <si>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</si>
  <si>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</si>
  <si>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</si>
  <si>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</si>
  <si>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</si>
  <si>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</si>
  <si>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</si>
  <si>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</si>
  <si>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</si>
  <si>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</si>
  <si>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</si>
  <si>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</si>
  <si>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</si>
  <si>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</si>
  <si>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</si>
  <si>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</si>
  <si>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</si>
  <si>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</si>
  <si>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</si>
  <si>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</si>
  <si>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</si>
  <si>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</si>
  <si>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</si>
  <si>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</si>
  <si>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</si>
  <si>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</si>
  <si>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</si>
  <si>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</si>
  <si>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</si>
  <si>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</si>
  <si>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</si>
  <si>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</si>
  <si>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</si>
  <si>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</si>
  <si>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</si>
  <si>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</si>
  <si>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</si>
  <si>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</si>
  <si>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</si>
  <si>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</si>
  <si>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</si>
  <si>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</si>
  <si>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</si>
  <si>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</si>
  <si>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</si>
  <si>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</si>
  <si>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</si>
  <si>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</si>
  <si>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</si>
  <si>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</si>
  <si>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</si>
  <si>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</si>
  <si>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</si>
  <si>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</si>
  <si>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</si>
  <si>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</si>
  <si>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</si>
  <si>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</si>
  <si>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</si>
  <si>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</si>
  <si>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</si>
  <si>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</si>
  <si>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</si>
  <si>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</si>
  <si>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</si>
  <si>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</si>
  <si>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</si>
  <si>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</si>
  <si>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</si>
  <si>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</si>
  <si>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</si>
  <si>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</si>
  <si>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</si>
  <si>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</si>
  <si>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</si>
  <si>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</si>
  <si>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</si>
  <si>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</si>
  <si>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</si>
  <si>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</si>
  <si>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</si>
  <si>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</si>
  <si>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</si>
  <si>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</si>
  <si>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</si>
  <si>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</si>
  <si>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</si>
  <si>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</si>
  <si>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</si>
  <si>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</si>
  <si>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</si>
  <si>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</si>
  <si>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</si>
  <si>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</si>
  <si>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</si>
  <si>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</si>
  <si>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</si>
  <si>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</si>
  <si>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</si>
  <si>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</si>
  <si>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</si>
  <si>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</si>
  <si>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</si>
  <si>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</si>
  <si>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</si>
  <si>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</si>
  <si>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</si>
  <si>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</si>
  <si>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</si>
  <si>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</si>
  <si>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</si>
  <si>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</si>
  <si>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</si>
  <si>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</si>
  <si>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</si>
  <si>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</si>
  <si>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</si>
  <si>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</si>
  <si>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</si>
  <si>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</si>
  <si>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</si>
  <si>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</si>
  <si>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</si>
  <si>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</si>
  <si>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</si>
  <si>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</si>
  <si>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</si>
  <si>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</si>
  <si>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</si>
  <si>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</si>
  <si>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</si>
  <si>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</si>
  <si>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</si>
  <si>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</si>
  <si>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</si>
  <si>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</si>
  <si>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</si>
  <si>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</si>
  <si>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</si>
  <si>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</si>
  <si>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</si>
  <si>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</si>
  <si>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</si>
  <si>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</si>
  <si>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</si>
  <si>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</si>
  <si>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</si>
  <si>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</si>
  <si>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</si>
  <si>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</si>
  <si>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</si>
  <si>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</si>
  <si>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</si>
  <si>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</si>
  <si>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</si>
  <si>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</si>
  <si>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</si>
  <si>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</si>
  <si>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</si>
  <si>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</si>
  <si>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</si>
  <si>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</si>
  <si>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</si>
  <si>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</si>
  <si>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</si>
  <si>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</si>
  <si>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</si>
  <si>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</si>
  <si>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</si>
  <si>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</si>
  <si>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</si>
  <si>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</si>
  <si>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</si>
  <si>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</si>
  <si>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</si>
  <si>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</si>
  <si>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</si>
  <si>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</si>
  <si>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</si>
  <si>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</si>
  <si>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</si>
  <si>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</si>
  <si>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</si>
  <si>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</si>
  <si>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</si>
  <si>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</si>
  <si>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</si>
  <si>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</si>
  <si>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</si>
  <si>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</si>
  <si>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</si>
  <si>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</si>
  <si>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</si>
  <si>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</si>
  <si>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</si>
  <si>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</si>
  <si>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</si>
  <si>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</si>
  <si>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</si>
  <si>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</si>
  <si>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</si>
  <si>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</si>
  <si>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</si>
  <si>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</si>
  <si>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</si>
  <si>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</si>
  <si>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</si>
  <si>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</si>
  <si>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</si>
  <si>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</si>
  <si>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</si>
  <si>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</si>
  <si>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</si>
  <si>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</si>
  <si>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</si>
  <si>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</si>
  <si>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</si>
  <si>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</si>
  <si>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</si>
  <si>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</si>
  <si>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</si>
  <si>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</si>
  <si>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</si>
  <si>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</si>
  <si>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</si>
  <si>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</si>
  <si>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</si>
  <si>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</si>
  <si>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</si>
  <si>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</si>
  <si>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</si>
  <si>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</si>
  <si>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</si>
  <si>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</si>
  <si>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</si>
  <si>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</si>
  <si>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</si>
  <si>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</si>
  <si>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</si>
  <si>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</si>
  <si>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</si>
  <si>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</si>
  <si>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</si>
  <si>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</si>
  <si>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</si>
  <si>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</si>
  <si>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</si>
  <si>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</si>
  <si>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</si>
  <si>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</si>
  <si>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</si>
  <si>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</si>
  <si>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</si>
  <si>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</si>
  <si>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</si>
  <si>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</si>
  <si>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</si>
  <si>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</si>
  <si>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</si>
  <si>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</si>
  <si>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</si>
  <si>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</si>
  <si>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</si>
  <si>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</si>
  <si>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</si>
  <si>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</si>
  <si>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</si>
  <si>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</si>
  <si>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</si>
  <si>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</si>
  <si>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</si>
  <si>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</si>
  <si>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</si>
  <si>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</si>
  <si>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</si>
  <si>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</si>
  <si>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</si>
  <si>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</si>
  <si>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</si>
  <si>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</si>
  <si>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</si>
  <si>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</si>
  <si>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</si>
  <si>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</si>
  <si>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</si>
  <si>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</si>
  <si>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</si>
  <si>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</si>
  <si>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</si>
  <si>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</si>
  <si>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</si>
  <si>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</si>
  <si>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</si>
  <si>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</si>
  <si>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</si>
  <si>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</si>
  <si>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</si>
  <si>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</si>
  <si>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</si>
  <si>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</si>
  <si>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</si>
  <si>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</si>
  <si>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</si>
  <si>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</si>
  <si>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</si>
  <si>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</si>
  <si>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</si>
  <si>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</si>
  <si>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</si>
  <si>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</si>
  <si>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</si>
  <si>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</si>
  <si>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</si>
  <si>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</si>
  <si>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</si>
  <si>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</si>
  <si>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</si>
  <si>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</si>
  <si>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</si>
  <si>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</si>
  <si>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</si>
  <si>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</si>
  <si>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</si>
  <si>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</si>
  <si>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</si>
  <si>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</si>
  <si>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</si>
  <si>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</si>
  <si>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</si>
  <si>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</si>
  <si>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</si>
  <si>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</si>
  <si>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</si>
  <si>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</si>
  <si>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</si>
  <si>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</si>
  <si>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</si>
  <si>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</si>
  <si>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</si>
  <si>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</si>
  <si>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</si>
  <si>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</si>
  <si>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</si>
  <si>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</si>
  <si>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</si>
  <si>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</si>
  <si>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</si>
  <si>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</si>
  <si>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</si>
  <si>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</si>
  <si>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</si>
  <si>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</si>
  <si>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</si>
  <si>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</si>
  <si>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</si>
  <si>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</si>
  <si>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</si>
  <si>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</si>
  <si>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</si>
  <si>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</si>
  <si>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</si>
  <si>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</si>
  <si>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</si>
  <si>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</si>
  <si>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</si>
  <si>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</si>
  <si>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</si>
  <si>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</si>
  <si>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</si>
  <si>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</si>
  <si>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</si>
  <si>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</si>
  <si>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</si>
  <si>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</si>
  <si>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</si>
  <si>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</si>
  <si>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</si>
  <si>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</si>
  <si>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</si>
  <si>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</si>
  <si>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</si>
  <si>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</si>
  <si>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</si>
  <si>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</si>
  <si>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</si>
  <si>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</si>
  <si>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</si>
  <si>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</si>
  <si>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</si>
  <si>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</si>
  <si>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</si>
  <si>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</si>
  <si>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</si>
  <si>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</si>
  <si>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</si>
  <si>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</si>
  <si>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</si>
  <si>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</si>
  <si>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</si>
  <si>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</si>
  <si>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</si>
  <si>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</si>
  <si>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</si>
  <si>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</si>
  <si>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</si>
  <si>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</si>
  <si>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</si>
  <si>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</si>
  <si>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</si>
  <si>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</si>
  <si>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</si>
  <si>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</si>
  <si>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</si>
  <si>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</si>
  <si>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</si>
  <si>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</si>
  <si>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</si>
  <si>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</si>
  <si>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</si>
  <si>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</si>
  <si>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</si>
  <si>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</si>
  <si>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</si>
  <si>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</si>
  <si>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</si>
  <si>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</si>
  <si>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</si>
  <si>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</si>
  <si>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</si>
  <si>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</si>
  <si>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</si>
  <si>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</si>
  <si>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</si>
  <si>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</si>
  <si>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</si>
  <si>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</si>
  <si>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</si>
  <si>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</si>
  <si>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</si>
  <si>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</si>
  <si>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</si>
  <si>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</si>
  <si>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</si>
  <si>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</si>
  <si>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</si>
  <si>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</si>
  <si>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</si>
  <si>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</si>
  <si>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</si>
  <si>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</si>
  <si>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</si>
  <si>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</si>
  <si>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</si>
  <si>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</si>
  <si>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</si>
  <si>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</si>
  <si>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</si>
  <si>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</si>
  <si>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</si>
  <si>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</si>
  <si>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</si>
  <si>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</si>
  <si>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</si>
  <si>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</si>
  <si>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</si>
  <si>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</si>
  <si>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</si>
  <si>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</si>
  <si>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</si>
  <si>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</si>
  <si>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</si>
  <si>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</si>
  <si>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</si>
  <si>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</si>
  <si>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</si>
  <si>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</si>
  <si>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</si>
  <si>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</si>
  <si>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</si>
  <si>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</si>
  <si>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</si>
  <si>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</si>
  <si>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</si>
  <si>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</si>
  <si>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</si>
  <si>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</si>
  <si>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</si>
  <si>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</si>
  <si>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</si>
  <si>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</si>
  <si>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</si>
  <si>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</si>
  <si>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</si>
  <si>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</si>
  <si>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</si>
  <si>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</si>
  <si>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</si>
  <si>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</si>
  <si>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</si>
  <si>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</si>
  <si>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</si>
  <si>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</si>
  <si>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</si>
  <si>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</si>
  <si>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</si>
  <si>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</si>
  <si>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</si>
  <si>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</si>
  <si>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</si>
  <si>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</si>
  <si>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</si>
  <si>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</si>
  <si>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</si>
  <si>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</si>
  <si>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</si>
  <si>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</si>
  <si>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</si>
  <si>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</si>
  <si>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</si>
  <si>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</si>
  <si>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</si>
  <si>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</si>
  <si>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</si>
  <si>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</si>
  <si>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</si>
  <si>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</si>
  <si>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</si>
  <si>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</si>
  <si>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</si>
  <si>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</si>
  <si>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</si>
  <si>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</si>
  <si>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</si>
  <si>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</si>
  <si>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</si>
  <si>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</si>
  <si>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</si>
  <si>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</si>
  <si>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</si>
  <si>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</si>
  <si>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</si>
  <si>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</si>
  <si>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</si>
  <si>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</si>
  <si>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</si>
  <si>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</si>
  <si>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</si>
  <si>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</si>
  <si>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</si>
  <si>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</si>
  <si>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</si>
  <si>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</si>
  <si>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</si>
  <si>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</si>
  <si>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</si>
  <si>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</si>
  <si>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</si>
  <si>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</si>
  <si>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</si>
  <si>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</si>
  <si>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</si>
  <si>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</si>
  <si>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</si>
  <si>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</si>
  <si>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</si>
  <si>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</si>
  <si>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</si>
  <si>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</si>
  <si>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</si>
  <si>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</si>
  <si>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</si>
  <si>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</si>
  <si>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</si>
  <si>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</si>
  <si>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</si>
  <si>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</si>
  <si>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</si>
  <si>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</si>
  <si>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</si>
  <si>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</si>
  <si>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</si>
  <si>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</si>
  <si>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</si>
  <si>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</si>
  <si>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</si>
  <si>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</si>
  <si>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</si>
  <si>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</si>
  <si>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</si>
  <si>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</si>
  <si>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</si>
  <si>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</si>
  <si>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</si>
  <si>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</si>
  <si>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</si>
  <si>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</si>
  <si>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</si>
  <si>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</si>
  <si>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</si>
  <si>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</si>
  <si>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</si>
  <si>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</si>
  <si>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</si>
  <si>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</si>
  <si>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</si>
  <si>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</si>
  <si>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</si>
  <si>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</si>
  <si>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</si>
  <si>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</si>
  <si>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</si>
  <si>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</si>
  <si>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</si>
  <si>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</si>
  <si>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</si>
  <si>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</si>
  <si>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</si>
  <si>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</si>
  <si>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</si>
  <si>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</si>
  <si>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</si>
  <si>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</si>
  <si>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</si>
  <si>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</si>
  <si>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</si>
  <si>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</si>
  <si>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</si>
  <si>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</si>
  <si>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</si>
  <si>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</si>
  <si>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</si>
  <si>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</si>
  <si>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</si>
  <si>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</si>
  <si>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</si>
  <si>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</si>
  <si>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</si>
  <si>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</si>
  <si>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</si>
  <si>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</si>
  <si>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</si>
  <si>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</si>
  <si>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</si>
  <si>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</si>
  <si>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</si>
  <si>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</si>
  <si>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</si>
  <si>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</si>
  <si>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</si>
  <si>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</si>
  <si>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</si>
  <si>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</si>
  <si>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</si>
  <si>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</si>
  <si>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</si>
  <si>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</si>
  <si>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</si>
  <si>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</si>
  <si>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</si>
  <si>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</si>
  <si>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</si>
  <si>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</si>
  <si>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</si>
  <si>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</si>
  <si>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</si>
  <si>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</si>
  <si>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</si>
  <si>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</si>
  <si>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</si>
  <si>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</si>
  <si>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</si>
  <si>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</si>
  <si>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</si>
  <si>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</si>
  <si>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</si>
  <si>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</si>
  <si>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</si>
  <si>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</si>
  <si>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</si>
  <si>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</si>
  <si>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</si>
  <si>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</si>
  <si>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</si>
  <si>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</si>
  <si>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</si>
  <si>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</si>
  <si>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</si>
  <si>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</si>
  <si>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</si>
  <si>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</si>
  <si>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</si>
  <si>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</si>
  <si>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</si>
  <si>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</si>
  <si>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</si>
  <si>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</si>
  <si>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</si>
  <si>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</si>
  <si>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</si>
  <si>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</si>
  <si>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</si>
  <si>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</si>
  <si>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</si>
  <si>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</si>
  <si>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</si>
  <si>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</si>
  <si>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</si>
  <si>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</si>
  <si>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</si>
  <si>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</si>
  <si>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</si>
  <si>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</si>
  <si>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</si>
  <si>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</si>
  <si>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</si>
  <si>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</si>
  <si>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</si>
  <si>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</si>
  <si>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</si>
  <si>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</si>
  <si>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</si>
  <si>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</si>
  <si>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</si>
  <si>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</si>
  <si>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</si>
  <si>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</si>
  <si>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</si>
  <si>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</si>
  <si>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</si>
  <si>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</si>
  <si>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</si>
  <si>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</si>
  <si>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</si>
  <si>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</si>
  <si>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</si>
  <si>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</si>
  <si>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</si>
  <si>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</si>
  <si>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</si>
  <si>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</si>
  <si>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</si>
  <si>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</si>
  <si>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</si>
  <si>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</si>
  <si>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</si>
  <si>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</si>
  <si>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</si>
  <si>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</si>
  <si>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</si>
  <si>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</si>
  <si>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</si>
  <si>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</si>
  <si>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</si>
  <si>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</si>
  <si>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</si>
  <si>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</si>
  <si>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</si>
  <si>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</si>
  <si>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</si>
  <si>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</si>
  <si>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</si>
  <si>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</si>
  <si>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</si>
  <si>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</si>
  <si>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</si>
  <si>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</si>
  <si>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</si>
  <si>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</si>
  <si>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</si>
  <si>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</si>
  <si>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</si>
  <si>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</si>
  <si>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</si>
  <si>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</si>
  <si>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</si>
  <si>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</si>
  <si>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</si>
  <si>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</si>
  <si>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</si>
  <si>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</si>
  <si>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</si>
  <si>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</si>
  <si>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</si>
  <si>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</si>
  <si>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</si>
  <si>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</si>
  <si>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</si>
  <si>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</si>
  <si>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</si>
  <si>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</si>
  <si>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</si>
  <si>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</si>
  <si>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</si>
  <si>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</si>
  <si>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</si>
  <si>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</si>
  <si>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</si>
  <si>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</si>
  <si>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</si>
  <si>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</si>
  <si>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</si>
  <si>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</si>
  <si>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</si>
  <si>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</si>
  <si>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</si>
  <si>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</si>
  <si>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</si>
  <si>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</si>
  <si>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</si>
  <si>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</si>
  <si>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</si>
  <si>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</si>
  <si>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</si>
  <si>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</si>
  <si>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</si>
  <si>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</si>
  <si>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</si>
  <si>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</si>
  <si>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</si>
  <si>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</si>
  <si>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</si>
  <si>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</si>
  <si>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</si>
  <si>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</si>
  <si>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</si>
  <si>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</si>
  <si>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</si>
  <si>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</si>
  <si>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</si>
  <si>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</si>
  <si>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</si>
  <si>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</si>
  <si>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</si>
  <si>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</si>
  <si>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</si>
  <si>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</si>
  <si>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</si>
  <si>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</si>
  <si>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</si>
  <si>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</si>
  <si>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</si>
  <si>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</si>
  <si>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</si>
  <si>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</si>
  <si>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</si>
  <si>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</si>
  <si>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</si>
  <si>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</si>
  <si>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</si>
  <si>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</si>
  <si>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</si>
  <si>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</si>
  <si>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</si>
  <si>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</si>
  <si>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</si>
  <si>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</si>
  <si>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</si>
  <si>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</si>
  <si>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</si>
  <si>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</si>
  <si>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</si>
  <si>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</si>
  <si>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</si>
  <si>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</si>
  <si>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</si>
  <si>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</si>
  <si>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</si>
  <si>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</si>
  <si>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</si>
  <si>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</si>
  <si>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</si>
  <si>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</si>
  <si>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</si>
  <si>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</si>
  <si>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</si>
  <si>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</si>
  <si>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</si>
  <si>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</si>
  <si>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</si>
  <si>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</si>
  <si>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</si>
  <si>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</si>
  <si>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</si>
  <si>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</si>
  <si>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</si>
  <si>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</si>
  <si>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</si>
  <si>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</si>
  <si>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</si>
  <si>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</si>
  <si>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</si>
  <si>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</si>
  <si>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</si>
  <si>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</si>
  <si>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</si>
  <si>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</si>
  <si>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</si>
  <si>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</si>
  <si>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</si>
  <si>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</si>
  <si>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</si>
  <si>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</si>
  <si>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</si>
  <si>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</si>
  <si>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</si>
  <si>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</si>
  <si>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</si>
  <si>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</si>
  <si>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</si>
  <si>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</si>
  <si>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</si>
  <si>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</si>
  <si>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</si>
  <si>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</si>
  <si>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</si>
  <si>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</si>
  <si>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</si>
  <si>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</si>
  <si>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</si>
  <si>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</si>
  <si>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</si>
  <si>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</si>
  <si>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</si>
  <si>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</si>
  <si>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</si>
  <si>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</si>
  <si>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</si>
  <si>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</si>
  <si>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</si>
  <si>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</si>
  <si>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</si>
  <si>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</si>
  <si>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</si>
  <si>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</si>
  <si>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</si>
  <si>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</si>
  <si>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</si>
  <si>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</si>
  <si>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</si>
  <si>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</si>
  <si>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</si>
  <si>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</si>
  <si>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</si>
  <si>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</si>
  <si>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</si>
  <si>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</si>
  <si>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</si>
  <si>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</si>
  <si>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</si>
  <si>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</si>
  <si>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</si>
  <si>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</si>
  <si>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</si>
  <si>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</si>
  <si>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</si>
  <si>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</si>
  <si>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</si>
  <si>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</si>
  <si>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</si>
  <si>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</si>
  <si>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</si>
  <si>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</si>
  <si>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</si>
  <si>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</si>
  <si>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</si>
  <si>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</si>
  <si>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</si>
  <si>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</si>
  <si>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</si>
  <si>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</si>
  <si>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</si>
  <si>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</si>
  <si>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</si>
  <si>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</si>
  <si>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</si>
  <si>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</si>
  <si>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</si>
  <si>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</si>
  <si>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</si>
  <si>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</si>
  <si>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</si>
  <si>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</si>
  <si>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</si>
  <si>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</si>
  <si>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</si>
  <si>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</si>
  <si>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</si>
  <si>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</si>
  <si>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</si>
  <si>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</si>
  <si>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</si>
  <si>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</si>
  <si>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</si>
  <si>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</si>
  <si>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</si>
  <si>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</si>
  <si>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</si>
  <si>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</si>
  <si>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</si>
  <si>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</si>
  <si>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</si>
  <si>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</si>
  <si>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</si>
  <si>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</si>
  <si>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</si>
  <si>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</si>
  <si>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</si>
  <si>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</si>
  <si>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</si>
  <si>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</si>
  <si>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</si>
  <si>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</si>
  <si>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</si>
  <si>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</si>
  <si>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</si>
  <si>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</si>
  <si>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</si>
  <si>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</si>
  <si>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</si>
  <si>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</si>
  <si>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</si>
  <si>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</si>
  <si>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</si>
  <si>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</si>
  <si>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</si>
  <si>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</si>
  <si>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</si>
  <si>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</si>
  <si>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</si>
  <si>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</si>
  <si>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</si>
  <si>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</si>
  <si>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</si>
  <si>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</si>
  <si>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</si>
  <si>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</si>
  <si>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</si>
  <si>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</si>
  <si>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</si>
  <si>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</si>
  <si>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</si>
  <si>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</si>
  <si>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</si>
  <si>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</si>
  <si>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</si>
  <si>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</si>
  <si>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</si>
  <si>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</si>
  <si>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</si>
  <si>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</si>
  <si>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</si>
  <si>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</si>
  <si>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</si>
  <si>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</si>
  <si>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</si>
  <si>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</si>
  <si>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</si>
  <si>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</si>
  <si>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</si>
  <si>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</si>
  <si>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</si>
  <si>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</si>
  <si>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</si>
  <si>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</si>
  <si>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</si>
  <si>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</si>
  <si>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</si>
  <si>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</si>
  <si>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</si>
  <si>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</si>
  <si>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</si>
  <si>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</si>
  <si>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</si>
  <si>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</si>
  <si>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</si>
  <si>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</si>
  <si>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</si>
  <si>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</si>
  <si>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</si>
  <si>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</si>
  <si>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</si>
  <si>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</si>
  <si>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</si>
  <si>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</si>
  <si>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</si>
  <si>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</si>
  <si>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</si>
  <si>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</si>
  <si>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</si>
  <si>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</si>
  <si>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</si>
  <si>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</si>
  <si>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</si>
  <si>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</si>
  <si>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</si>
  <si>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</si>
  <si>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</si>
  <si>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</si>
  <si>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</si>
  <si>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</si>
  <si>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</si>
  <si>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</si>
  <si>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</si>
  <si>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</si>
  <si>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</si>
  <si>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</si>
  <si>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</si>
  <si>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</si>
  <si>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</si>
  <si>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</si>
  <si>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</si>
  <si>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</si>
  <si>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</si>
  <si>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</si>
  <si>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</si>
  <si>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</si>
  <si>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</si>
  <si>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</si>
  <si>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</si>
  <si>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</si>
  <si>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</si>
  <si>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</si>
  <si>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</si>
  <si>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</si>
  <si>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</si>
  <si>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</si>
  <si>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</si>
  <si>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</si>
  <si>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</si>
  <si>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</si>
  <si>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</si>
  <si>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</si>
  <si>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</si>
  <si>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</si>
  <si>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</si>
  <si>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</si>
  <si>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</si>
  <si>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</si>
  <si>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</si>
  <si>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</si>
  <si>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</si>
  <si>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</si>
  <si>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</si>
  <si>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</si>
  <si>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</si>
  <si>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</si>
  <si>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</si>
  <si>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</si>
  <si>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</si>
  <si>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</si>
  <si>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</si>
  <si>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</si>
  <si>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</si>
  <si>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</si>
  <si>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</si>
  <si>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</si>
  <si>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</si>
  <si>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</si>
  <si>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</si>
  <si>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</si>
  <si>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</si>
  <si>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</si>
  <si>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</si>
  <si>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</si>
  <si>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</si>
  <si>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</si>
  <si>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</si>
  <si>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</si>
  <si>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</si>
  <si>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</si>
  <si>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</si>
  <si>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</si>
  <si>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</si>
  <si>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</si>
  <si>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</si>
  <si>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</si>
  <si>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</si>
  <si>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</si>
  <si>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</si>
  <si>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</si>
  <si>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</si>
  <si>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</si>
  <si>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</si>
  <si>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</si>
  <si>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</si>
  <si>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</si>
  <si>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</si>
  <si>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</si>
  <si>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</si>
  <si>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</si>
  <si>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</si>
  <si>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</si>
  <si>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</si>
  <si>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</si>
  <si>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</si>
  <si>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</si>
  <si>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</si>
  <si>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</si>
  <si>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</si>
  <si>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</si>
  <si>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</si>
  <si>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</si>
  <si>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</si>
  <si>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</si>
  <si>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</si>
  <si>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</si>
  <si>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</si>
  <si>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</si>
  <si>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</si>
  <si>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</si>
  <si>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</si>
  <si>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</si>
  <si>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</si>
  <si>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</si>
  <si>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</si>
  <si>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</si>
  <si>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</si>
  <si>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</si>
  <si>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</si>
  <si>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</si>
  <si>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</si>
  <si>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</si>
  <si>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</si>
  <si>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</si>
  <si>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</si>
  <si>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</si>
  <si>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</si>
  <si>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</si>
  <si>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</si>
  <si>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</si>
  <si>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</si>
  <si>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</si>
  <si>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</si>
  <si>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</si>
  <si>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</si>
  <si>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</si>
  <si>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</si>
  <si>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</si>
  <si>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</si>
  <si>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</si>
  <si>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</si>
  <si>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</si>
  <si>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</si>
  <si>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</si>
  <si>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</si>
  <si>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</si>
  <si>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</si>
  <si>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</si>
  <si>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</si>
  <si>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</si>
  <si>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</si>
  <si>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</si>
  <si>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</si>
  <si>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</si>
  <si>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</si>
  <si>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</si>
  <si>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</si>
  <si>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</si>
  <si>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</si>
  <si>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</si>
  <si>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</si>
  <si>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</si>
  <si>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</si>
  <si>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</si>
  <si>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</si>
  <si>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</si>
  <si>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</si>
  <si>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</si>
  <si>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</si>
  <si>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</si>
  <si>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</si>
  <si>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</si>
  <si>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</si>
  <si>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</si>
  <si>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</si>
  <si>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</si>
  <si>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</si>
  <si>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</si>
  <si>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</si>
  <si>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</si>
  <si>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</si>
  <si>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</si>
  <si>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</si>
  <si>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</si>
  <si>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</si>
  <si>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</si>
  <si>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</si>
  <si>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</si>
  <si>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</si>
  <si>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</si>
  <si>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</si>
  <si>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</si>
  <si>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</si>
  <si>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</si>
  <si>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</si>
  <si>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</si>
  <si>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</si>
  <si>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</si>
  <si>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</si>
  <si>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</si>
  <si>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</si>
  <si>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</si>
  <si>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</si>
  <si>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</si>
  <si>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</si>
  <si>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</si>
  <si>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</si>
  <si>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</si>
  <si>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</si>
  <si>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</si>
  <si>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</si>
  <si>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</si>
  <si>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</si>
  <si>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</si>
  <si>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</si>
  <si>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</si>
  <si>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</si>
  <si>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</si>
  <si>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</si>
  <si>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</si>
  <si>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</si>
  <si>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</si>
  <si>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</si>
  <si>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</si>
  <si>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</si>
  <si>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</si>
  <si>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</si>
  <si>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</si>
  <si>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</si>
  <si>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</si>
  <si>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</si>
  <si>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</si>
  <si>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</si>
  <si>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</si>
  <si>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</si>
  <si>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</si>
  <si>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</si>
  <si>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</si>
  <si>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</si>
  <si>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</si>
  <si>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</si>
  <si>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</si>
  <si>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</si>
  <si>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</si>
  <si>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</si>
  <si>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</si>
  <si>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</si>
  <si>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</si>
  <si>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</si>
  <si>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</si>
  <si>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</si>
  <si>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</si>
  <si>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</si>
  <si>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</si>
  <si>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</si>
  <si>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</si>
  <si>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</si>
  <si>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</si>
  <si>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</si>
  <si>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</si>
  <si>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</si>
  <si>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</si>
  <si>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</si>
  <si>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</si>
  <si>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</si>
  <si>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</si>
  <si>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</si>
  <si>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</si>
  <si>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</si>
  <si>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</si>
  <si>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</si>
  <si>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</si>
  <si>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</si>
  <si>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</si>
  <si>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</si>
  <si>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</si>
  <si>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</si>
  <si>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</si>
  <si>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</si>
  <si>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</si>
  <si>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</si>
  <si>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</si>
  <si>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</si>
  <si>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</si>
  <si>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</si>
  <si>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</si>
  <si>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</si>
  <si>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</si>
  <si>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</si>
  <si>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</si>
  <si>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</si>
  <si>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</si>
  <si>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</si>
  <si>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</si>
  <si>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</si>
  <si>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</si>
  <si>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</si>
  <si>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</si>
  <si>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</si>
  <si>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</si>
  <si>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</si>
  <si>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</si>
  <si>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</si>
  <si>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</si>
  <si>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</si>
  <si>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</si>
  <si>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</si>
  <si>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</si>
  <si>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</si>
  <si>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</si>
  <si>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</si>
  <si>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</si>
  <si>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</si>
  <si>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</si>
  <si>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</si>
  <si>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</si>
  <si>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</si>
  <si>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</si>
  <si>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</si>
  <si>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</si>
  <si>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</si>
  <si>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</si>
  <si>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</si>
  <si>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</si>
  <si>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</si>
  <si>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</si>
  <si>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</si>
  <si>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</si>
  <si>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</si>
  <si>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</si>
  <si>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</si>
  <si>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</si>
  <si>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</si>
  <si>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</si>
  <si>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</si>
  <si>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</si>
  <si>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</si>
  <si>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</si>
  <si>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</si>
  <si>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</si>
  <si>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</si>
  <si>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</si>
  <si>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</si>
  <si>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</si>
  <si>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</si>
  <si>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</si>
  <si>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</si>
  <si>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</si>
  <si>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</si>
  <si>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</si>
  <si>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</si>
  <si>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</si>
  <si>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</si>
  <si>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</si>
  <si>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</si>
  <si>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</si>
  <si>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</si>
  <si>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</si>
  <si>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</si>
  <si>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</si>
  <si>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</si>
  <si>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</si>
  <si>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</si>
  <si>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</si>
  <si>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</si>
  <si>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</si>
  <si>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</si>
  <si>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</si>
  <si>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</si>
  <si>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</si>
  <si>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</si>
  <si>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</si>
  <si>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</si>
  <si>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</si>
  <si>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</si>
  <si>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</si>
  <si>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</si>
  <si>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</si>
  <si>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</si>
  <si>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</si>
  <si>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</si>
  <si>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</si>
  <si>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</si>
  <si>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</si>
  <si>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</si>
  <si>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</si>
  <si>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</si>
  <si>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</si>
  <si>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</si>
  <si>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</si>
  <si>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</si>
  <si>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</si>
  <si>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</si>
  <si>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</si>
  <si>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</si>
  <si>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</si>
  <si>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</si>
  <si>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</si>
  <si>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</si>
  <si>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</si>
  <si>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</si>
  <si>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</si>
  <si>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</si>
  <si>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</si>
  <si>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</si>
  <si>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</si>
  <si>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</si>
  <si>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</si>
  <si>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</si>
  <si>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</si>
  <si>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</si>
  <si>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</si>
  <si>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</si>
  <si>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</si>
  <si>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</si>
  <si>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</si>
  <si>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</si>
  <si>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</si>
  <si>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</si>
  <si>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</si>
  <si>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</si>
  <si>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</si>
  <si>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</si>
  <si>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</si>
  <si>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</si>
  <si>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</si>
  <si>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</si>
  <si>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</si>
  <si>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</si>
  <si>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</si>
  <si>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</si>
  <si>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</si>
  <si>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</si>
  <si>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</si>
  <si>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</si>
  <si>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</si>
  <si>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</si>
  <si>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</si>
  <si>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</si>
  <si>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</si>
  <si>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</si>
  <si>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</si>
  <si>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</si>
  <si>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</si>
  <si>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</si>
  <si>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</si>
  <si>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</si>
  <si>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</si>
  <si>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</si>
  <si>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</si>
  <si>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</si>
  <si>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</si>
  <si>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</si>
  <si>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</si>
  <si>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</si>
  <si>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</si>
  <si>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</si>
  <si>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</si>
  <si>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</si>
  <si>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</si>
  <si>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</si>
  <si>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</si>
  <si>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</si>
  <si>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</si>
  <si>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</si>
  <si>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</si>
  <si>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</si>
  <si>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</si>
  <si>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</si>
  <si>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</si>
  <si>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</si>
  <si>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</si>
  <si>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</si>
  <si>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</si>
  <si>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</si>
  <si>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</si>
  <si>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</si>
  <si>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</si>
  <si>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</si>
  <si>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</si>
  <si>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</si>
  <si>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</si>
  <si>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</si>
  <si>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</si>
  <si>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</si>
  <si>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</si>
  <si>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</si>
  <si>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</si>
  <si>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</si>
  <si>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</si>
  <si>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</si>
  <si>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</si>
  <si>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</si>
  <si>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</si>
  <si>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</si>
  <si>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</si>
  <si>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</si>
  <si>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</si>
  <si>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</si>
  <si>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</si>
  <si>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</si>
  <si>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</si>
  <si>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</si>
  <si>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</si>
  <si>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</si>
  <si>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</si>
  <si>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</si>
  <si>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</si>
  <si>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</si>
  <si>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</si>
  <si>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</si>
  <si>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</si>
  <si>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</si>
  <si>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</si>
  <si>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</si>
  <si>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</si>
  <si>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</si>
  <si>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</si>
  <si>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</si>
  <si>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</si>
  <si>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</si>
  <si>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</si>
  <si>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</si>
  <si>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</si>
  <si>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</si>
  <si>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</si>
  <si>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</si>
  <si>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</si>
  <si>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</si>
  <si>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</si>
  <si>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</si>
  <si>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</si>
  <si>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</si>
  <si>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</si>
  <si>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</si>
  <si>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</si>
  <si>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</si>
  <si>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</si>
  <si>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</si>
  <si>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</si>
  <si>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</si>
  <si>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</si>
  <si>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</si>
  <si>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</si>
  <si>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</si>
  <si>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</si>
  <si>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</si>
  <si>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</si>
  <si>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</si>
  <si>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</si>
  <si>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</si>
  <si>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</si>
  <si>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</si>
  <si>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</si>
  <si>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</si>
  <si>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</si>
  <si>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</si>
  <si>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</si>
  <si>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</si>
  <si>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</si>
  <si>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</si>
  <si>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</si>
  <si>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</si>
  <si>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</si>
  <si>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</si>
  <si>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</si>
  <si>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</si>
  <si>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</si>
  <si>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</si>
  <si>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</si>
  <si>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</si>
  <si>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</si>
  <si>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</si>
  <si>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</si>
  <si>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</si>
  <si>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</si>
  <si>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</si>
  <si>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</si>
  <si>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</si>
  <si>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</si>
  <si>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</si>
  <si>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</si>
  <si>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</si>
  <si>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</si>
  <si>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</si>
  <si>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</si>
  <si>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</si>
  <si>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</si>
  <si>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</si>
  <si>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</si>
  <si>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</si>
  <si>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</si>
  <si>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</si>
  <si>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</si>
  <si>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</si>
  <si>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</si>
  <si>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</si>
  <si>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</si>
  <si>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</si>
  <si>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</si>
  <si>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</si>
  <si>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</si>
  <si>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</si>
  <si>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</si>
  <si>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</si>
  <si>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</si>
  <si>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</si>
  <si>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</si>
  <si>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</si>
  <si>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</si>
  <si>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</si>
  <si>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</si>
  <si>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</si>
  <si>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</si>
  <si>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</si>
  <si>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</si>
  <si>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</si>
  <si>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</si>
  <si>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</si>
  <si>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</si>
  <si>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</si>
  <si>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</si>
  <si>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</si>
  <si>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</si>
  <si>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</si>
  <si>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</si>
  <si>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</si>
  <si>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</si>
  <si>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</si>
  <si>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</si>
  <si>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</si>
  <si>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</si>
  <si>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</si>
  <si>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</si>
  <si>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</si>
  <si>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</si>
  <si>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</si>
  <si>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</si>
  <si>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</si>
  <si>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</si>
  <si>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</si>
  <si>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</si>
  <si>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</si>
  <si>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</si>
  <si>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</si>
  <si>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</si>
  <si>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</si>
  <si>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</si>
  <si>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</si>
  <si>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</si>
  <si>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</si>
  <si>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</si>
  <si>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</si>
  <si>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</si>
  <si>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</si>
  <si>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</si>
  <si>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</si>
  <si>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</si>
  <si>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</si>
  <si>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</si>
  <si>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</si>
  <si>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</si>
  <si>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</si>
  <si>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</si>
  <si>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</si>
  <si>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</si>
  <si>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</si>
  <si>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</si>
  <si>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</si>
  <si>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</si>
  <si>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</si>
  <si>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</si>
  <si>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</si>
  <si>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</si>
  <si>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</si>
  <si>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</si>
  <si>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</si>
  <si>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</si>
  <si>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</si>
  <si>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</si>
  <si>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</si>
  <si>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</si>
  <si>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</si>
  <si>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</si>
  <si>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</si>
  <si>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</si>
  <si>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</si>
  <si>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</si>
  <si>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</si>
  <si>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</si>
  <si>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</si>
  <si>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</si>
  <si>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</si>
  <si>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</si>
  <si>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</si>
  <si>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</si>
  <si>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</si>
  <si>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</si>
  <si>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</si>
  <si>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</si>
  <si>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</si>
  <si>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</si>
  <si>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</si>
  <si>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</si>
  <si>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</si>
  <si>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</si>
  <si>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</si>
  <si>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</si>
  <si>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</si>
  <si>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</si>
  <si>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</si>
  <si>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</si>
  <si>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</si>
  <si>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</si>
  <si>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</si>
  <si>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</si>
  <si>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</si>
  <si>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</si>
  <si>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</si>
  <si>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</si>
  <si>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</si>
  <si>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</si>
  <si>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</si>
  <si>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</si>
  <si>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</si>
  <si>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</si>
  <si>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</si>
  <si>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</si>
  <si>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</si>
  <si>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</si>
  <si>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</si>
  <si>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</si>
  <si>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</si>
  <si>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</si>
  <si>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</si>
  <si>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</si>
  <si>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</si>
  <si>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</si>
  <si>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</si>
  <si>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</si>
  <si>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</si>
  <si>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</si>
  <si>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</si>
  <si>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</si>
  <si>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</si>
  <si>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</si>
  <si>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</si>
  <si>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</si>
  <si>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</si>
  <si>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</si>
  <si>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</si>
  <si>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</si>
  <si>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</si>
  <si>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</si>
  <si>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</si>
  <si>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</si>
  <si>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</si>
  <si>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</si>
  <si>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</si>
  <si>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</si>
  <si>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</si>
  <si>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</si>
  <si>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</si>
  <si>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</si>
  <si>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</si>
  <si>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</si>
  <si>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</si>
  <si>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</si>
  <si>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</si>
  <si>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</si>
  <si>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</si>
  <si>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</si>
  <si>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</si>
  <si>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</si>
  <si>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</si>
  <si>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</si>
  <si>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</si>
  <si>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</si>
  <si>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</si>
  <si>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</si>
  <si>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</si>
  <si>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</si>
  <si>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</si>
  <si>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</si>
  <si>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</si>
  <si>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</si>
  <si>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</si>
  <si>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</si>
  <si>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</si>
  <si>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</si>
  <si>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</si>
  <si>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</si>
  <si>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</si>
  <si>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</si>
  <si>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</si>
  <si>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</si>
  <si>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</si>
  <si>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</si>
  <si>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</si>
  <si>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</si>
  <si>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</si>
  <si>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</si>
  <si>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</si>
  <si>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</si>
  <si>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</si>
  <si>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</si>
  <si>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</si>
  <si>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</si>
  <si>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</si>
  <si>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</si>
  <si>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</si>
  <si>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</si>
  <si>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</si>
  <si>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</si>
  <si>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</si>
  <si>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</si>
  <si>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</si>
  <si>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</si>
  <si>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</si>
  <si>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</si>
  <si>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</si>
  <si>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</si>
  <si>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</si>
  <si>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</si>
  <si>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</si>
  <si>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</si>
  <si>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</si>
  <si>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</si>
  <si>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</si>
  <si>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</si>
  <si>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</si>
  <si>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</si>
  <si>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</si>
  <si>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</si>
  <si>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</si>
  <si>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</si>
  <si>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</si>
  <si>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</si>
  <si>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</si>
  <si>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</si>
  <si>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</si>
  <si>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</si>
  <si>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</si>
  <si>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</si>
  <si>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</si>
  <si>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</si>
  <si>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</si>
  <si>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</si>
  <si>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</si>
  <si>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</si>
  <si>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</si>
  <si>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</si>
  <si>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</si>
  <si>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</si>
  <si>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</si>
  <si>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</si>
  <si>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</si>
  <si>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</si>
  <si>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</si>
  <si>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</si>
  <si>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</si>
  <si>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</si>
  <si>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</si>
  <si>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</si>
  <si>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</si>
  <si>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</si>
  <si>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</si>
  <si>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</si>
  <si>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</si>
  <si>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</si>
  <si>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</si>
  <si>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</si>
  <si>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</si>
  <si>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</si>
  <si>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</si>
  <si>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</si>
  <si>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</si>
  <si>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</si>
  <si>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</si>
  <si>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</si>
  <si>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</si>
  <si>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</si>
  <si>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</si>
  <si>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</si>
  <si>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</si>
  <si>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</si>
  <si>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</si>
  <si>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</si>
  <si>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</si>
  <si>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</si>
  <si>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</si>
  <si>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</si>
  <si>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</si>
  <si>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</si>
  <si>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</si>
  <si>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</si>
  <si>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</si>
  <si>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</si>
  <si>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</si>
  <si>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</si>
  <si>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</si>
  <si>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</si>
  <si>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</si>
  <si>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</si>
  <si>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</si>
  <si>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</si>
  <si>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</si>
  <si>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</si>
  <si>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</si>
  <si>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</si>
  <si>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</si>
  <si>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</si>
  <si>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</si>
  <si>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</si>
  <si>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</si>
  <si>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</si>
  <si>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</si>
  <si>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</si>
  <si>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</si>
  <si>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</si>
  <si>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</si>
  <si>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</si>
  <si>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</si>
  <si>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</si>
  <si>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</si>
  <si>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</si>
  <si>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</si>
  <si>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</si>
  <si>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</si>
  <si>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</si>
  <si>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</si>
  <si>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</si>
  <si>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</si>
  <si>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</si>
  <si>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</si>
  <si>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</si>
  <si>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</si>
  <si>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</si>
  <si>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</si>
  <si>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</si>
  <si>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</si>
  <si>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</si>
  <si>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</si>
  <si>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</si>
  <si>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</si>
  <si>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</si>
  <si>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</si>
  <si>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</si>
  <si>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</si>
  <si>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</si>
  <si>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</si>
  <si>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</si>
  <si>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</si>
  <si>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</si>
  <si>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</si>
  <si>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</si>
  <si>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</si>
  <si>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</si>
  <si>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</si>
  <si>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</si>
  <si>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</si>
  <si>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</si>
  <si>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</si>
  <si>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</si>
  <si>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</si>
  <si>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</si>
  <si>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</si>
  <si>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</si>
  <si>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</si>
  <si>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</si>
  <si>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</si>
  <si>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</si>
  <si>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</si>
  <si>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</si>
  <si>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</si>
  <si>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</si>
  <si>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</si>
  <si>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</si>
  <si>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</si>
  <si>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</si>
  <si>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</si>
  <si>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</si>
  <si>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</si>
  <si>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</si>
  <si>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</si>
  <si>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</si>
  <si>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</si>
  <si>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</si>
  <si>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</si>
  <si>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</si>
  <si>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</si>
  <si>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</si>
  <si>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</si>
  <si>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</si>
  <si>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</si>
  <si>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</si>
  <si>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</si>
  <si>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</si>
  <si>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</si>
  <si>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</si>
  <si>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</si>
  <si>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</si>
  <si>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</si>
  <si>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</si>
  <si>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</si>
  <si>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</si>
  <si>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</si>
  <si>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</si>
  <si>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</si>
  <si>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</si>
  <si>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</si>
  <si>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</si>
  <si>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</si>
  <si>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</si>
  <si>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</si>
  <si>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</si>
  <si>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</si>
  <si>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</si>
  <si>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</si>
  <si>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</si>
  <si>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</si>
  <si>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</si>
  <si>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</si>
  <si>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</si>
  <si>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</si>
  <si>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</si>
  <si>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</si>
  <si>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</si>
  <si>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</si>
  <si>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</si>
  <si>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</si>
  <si>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</si>
  <si>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</si>
  <si>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</si>
  <si>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</si>
  <si>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</si>
  <si>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</si>
  <si>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</si>
  <si>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</si>
  <si>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</si>
  <si>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</si>
  <si>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</si>
  <si>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</si>
  <si>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</si>
  <si>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</si>
  <si>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</si>
  <si>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</si>
  <si>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</si>
  <si>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</si>
  <si>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</si>
  <si>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</si>
  <si>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</si>
  <si>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</si>
  <si>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</si>
  <si>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</si>
  <si>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</si>
  <si>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</si>
  <si>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</si>
  <si>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</si>
  <si>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</si>
  <si>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</si>
  <si>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</si>
  <si>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</si>
  <si>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</si>
  <si>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</si>
  <si>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</si>
  <si>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</si>
  <si>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</si>
  <si>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</si>
  <si>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</si>
  <si>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</si>
  <si>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</si>
  <si>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</si>
  <si>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</si>
  <si>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</si>
  <si>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</si>
  <si>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</si>
  <si>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</si>
  <si>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</si>
  <si>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</si>
  <si>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</si>
  <si>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</si>
  <si>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</si>
  <si>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</si>
  <si>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</si>
  <si>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</si>
  <si>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</si>
  <si>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</si>
  <si>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</si>
  <si>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</si>
  <si>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</si>
  <si>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</si>
  <si>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</si>
  <si>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</si>
  <si>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</si>
  <si>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</si>
  <si>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</si>
  <si>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</si>
  <si>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</si>
  <si>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</si>
  <si>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</si>
  <si>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</si>
  <si>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</si>
  <si>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</si>
  <si>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</si>
  <si>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</si>
  <si>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</si>
  <si>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</si>
  <si>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</si>
  <si>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</si>
  <si>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</si>
  <si>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</si>
  <si>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</si>
  <si>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</si>
  <si>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</si>
  <si>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</si>
  <si>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</si>
  <si>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</si>
  <si>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</si>
  <si>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</si>
  <si>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</si>
  <si>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</si>
  <si>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</si>
  <si>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</si>
  <si>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</si>
  <si>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</si>
  <si>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</si>
  <si>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</si>
  <si>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</si>
  <si>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</si>
  <si>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</si>
  <si>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</si>
  <si>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</si>
  <si>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</si>
  <si>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</si>
  <si>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</si>
  <si>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</si>
  <si>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</si>
  <si>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</si>
  <si>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</si>
  <si>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</si>
  <si>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</si>
  <si>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</si>
  <si>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</si>
  <si>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</si>
  <si>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</si>
  <si>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</si>
  <si>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</si>
  <si>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</si>
  <si>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</si>
  <si>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</si>
  <si>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</si>
  <si>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</si>
  <si>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</si>
  <si>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</si>
  <si>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</si>
  <si>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</si>
  <si>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</si>
  <si>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</si>
  <si>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</si>
  <si>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</si>
  <si>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</si>
  <si>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</si>
  <si>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</si>
  <si>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</si>
  <si>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</si>
  <si>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</si>
  <si>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</si>
  <si>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</si>
  <si>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</si>
  <si>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</si>
  <si>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</si>
  <si>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</si>
  <si>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</si>
  <si>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</si>
  <si>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</si>
  <si>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</si>
  <si>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</si>
  <si>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</si>
  <si>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</si>
  <si>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</si>
  <si>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</si>
  <si>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</si>
  <si>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</si>
  <si>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</si>
  <si>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</si>
  <si>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</si>
  <si>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</si>
  <si>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</si>
  <si>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</si>
  <si>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</si>
  <si>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</si>
  <si>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</si>
  <si>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</si>
  <si>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</si>
  <si>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</si>
  <si>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</si>
  <si>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</si>
  <si>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</si>
  <si>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</si>
  <si>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</si>
  <si>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</si>
  <si>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</si>
  <si>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</si>
  <si>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</si>
  <si>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</si>
  <si>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</si>
  <si>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</si>
  <si>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</si>
  <si>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</si>
  <si>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</si>
  <si>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</si>
  <si>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</si>
  <si>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</si>
  <si>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</si>
  <si>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</si>
  <si>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</si>
  <si>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</si>
  <si>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</si>
  <si>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</si>
  <si>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</si>
  <si>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</si>
  <si>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</si>
  <si>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</si>
  <si>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</si>
  <si>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</si>
  <si>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</si>
  <si>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</si>
  <si>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</si>
  <si>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</si>
  <si>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</si>
  <si>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</si>
  <si>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</si>
  <si>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</si>
  <si>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</si>
  <si>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</si>
  <si>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</si>
  <si>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</si>
  <si>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</si>
  <si>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</si>
  <si>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</si>
  <si>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</si>
  <si>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</si>
  <si>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</si>
  <si>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</si>
  <si>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</si>
  <si>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</si>
  <si>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</si>
  <si>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</si>
  <si>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</si>
  <si>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</si>
  <si>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</si>
  <si>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</si>
  <si>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</si>
  <si>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</si>
  <si>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</si>
  <si>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</si>
  <si>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</si>
  <si>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</si>
  <si>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</si>
  <si>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</si>
  <si>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</si>
  <si>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</si>
  <si>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</si>
  <si>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</si>
  <si>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</si>
  <si>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</si>
  <si>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</si>
  <si>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</si>
  <si>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</si>
  <si>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</si>
  <si>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</si>
  <si>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</si>
  <si>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</si>
  <si>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</si>
  <si>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</si>
  <si>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</si>
  <si>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</si>
  <si>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</si>
  <si>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</si>
  <si>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</si>
  <si>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</si>
  <si>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</si>
  <si>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</si>
  <si>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</si>
  <si>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</si>
  <si>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</si>
  <si>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</si>
  <si>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</si>
  <si>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</si>
  <si>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</si>
  <si>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</si>
  <si>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</si>
  <si>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</si>
  <si>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</si>
  <si>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</si>
  <si>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</si>
  <si>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</si>
  <si>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</si>
  <si>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</si>
  <si>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</si>
  <si>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</si>
  <si>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</si>
  <si>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</si>
  <si>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</si>
  <si>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</si>
  <si>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</si>
  <si>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</si>
  <si>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</si>
  <si>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</si>
  <si>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</si>
  <si>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</si>
  <si>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</si>
  <si>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</si>
  <si>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</si>
  <si>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</si>
  <si>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</si>
  <si>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</si>
  <si>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</si>
  <si>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</si>
  <si>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</si>
  <si>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</si>
  <si>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</si>
  <si>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</si>
  <si>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</si>
  <si>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</si>
  <si>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</si>
  <si>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</si>
  <si>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</si>
  <si>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</si>
  <si>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</si>
  <si>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</si>
  <si>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</si>
  <si>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</si>
  <si>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</si>
  <si>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</si>
  <si>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</si>
  <si>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</si>
  <si>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</si>
  <si>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</si>
  <si>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</si>
  <si>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</si>
  <si>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</si>
  <si>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</si>
  <si>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</si>
  <si>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</si>
  <si>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</si>
  <si>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</si>
  <si>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</si>
  <si>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</si>
  <si>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</si>
  <si>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</si>
  <si>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</si>
  <si>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</si>
  <si>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</si>
  <si>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</si>
  <si>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</si>
  <si>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</si>
  <si>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</si>
  <si>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</si>
  <si>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</si>
  <si>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</si>
  <si>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</si>
  <si>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</si>
  <si>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</si>
  <si>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</si>
  <si>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</si>
  <si>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</si>
  <si>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</si>
  <si>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</si>
  <si>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</si>
  <si>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</si>
  <si>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</si>
  <si>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</si>
  <si>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</si>
  <si>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</si>
  <si>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</si>
  <si>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</si>
  <si>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</si>
  <si>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</si>
  <si>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</si>
  <si>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</si>
  <si>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</si>
  <si>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</si>
  <si>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</si>
  <si>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</si>
  <si>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</si>
  <si>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</si>
  <si>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</si>
  <si>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</si>
  <si>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</si>
  <si>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</si>
  <si>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</si>
  <si>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</si>
  <si>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</si>
  <si>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</si>
  <si>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</si>
  <si>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</si>
  <si>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</si>
  <si>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</si>
  <si>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</si>
  <si>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</si>
  <si>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</si>
  <si>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</si>
  <si>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</si>
  <si>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</si>
  <si>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</si>
  <si>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</si>
  <si>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</si>
  <si>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</si>
  <si>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</si>
  <si>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</si>
  <si>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</si>
  <si>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</si>
  <si>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</si>
  <si>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</si>
  <si>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</si>
  <si>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</si>
  <si>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</si>
  <si>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</si>
  <si>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</si>
  <si>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</si>
  <si>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</si>
  <si>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</si>
  <si>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</si>
  <si>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</si>
  <si>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</si>
  <si>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</si>
  <si>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</si>
  <si>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</si>
  <si>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</si>
  <si>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</si>
  <si>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</si>
  <si>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</si>
  <si>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</si>
  <si>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</si>
  <si>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</si>
  <si>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</si>
  <si>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</si>
  <si>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</si>
  <si>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</si>
  <si>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</si>
  <si>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</si>
  <si>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</si>
  <si>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</si>
  <si>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</si>
  <si>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</si>
  <si>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</si>
  <si>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</si>
  <si>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</si>
  <si>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</si>
  <si>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</si>
  <si>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</si>
  <si>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</si>
  <si>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</si>
  <si>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</si>
  <si>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</si>
  <si>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</si>
  <si>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</si>
  <si>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</si>
  <si>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</si>
  <si>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</si>
  <si>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</si>
  <si>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</si>
  <si>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</si>
  <si>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</si>
  <si>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</si>
  <si>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</si>
  <si>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</si>
  <si>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</si>
  <si>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</si>
  <si>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</si>
  <si>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</si>
  <si>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</si>
  <si>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</si>
  <si>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</si>
  <si>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</si>
  <si>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</si>
  <si>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</si>
  <si>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</si>
  <si>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</si>
  <si>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</si>
  <si>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</si>
  <si>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</si>
  <si>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</si>
  <si>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</si>
  <si>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</si>
  <si>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</si>
  <si>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</si>
  <si>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</si>
  <si>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</si>
  <si>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</si>
  <si>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</si>
  <si>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</si>
  <si>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</si>
  <si>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</si>
  <si>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</si>
  <si>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</si>
  <si>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</si>
  <si>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</si>
  <si>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</si>
  <si>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</si>
  <si>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</si>
  <si>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</si>
  <si>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</si>
  <si>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</si>
  <si>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</si>
  <si>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</si>
  <si>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</si>
  <si>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</si>
  <si>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</si>
  <si>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</si>
  <si>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</si>
  <si>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</si>
  <si>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</si>
  <si>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</si>
  <si>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</si>
  <si>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</si>
  <si>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</si>
  <si>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</si>
  <si>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</si>
  <si>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</si>
  <si>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</si>
  <si>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</si>
  <si>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</si>
  <si>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</si>
  <si>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</si>
  <si>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</si>
  <si>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</si>
  <si>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</si>
  <si>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</si>
  <si>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</si>
  <si>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</si>
  <si>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</si>
  <si>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</si>
  <si>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</si>
  <si>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</si>
  <si>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</si>
  <si>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</si>
  <si>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</si>
  <si>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</si>
  <si>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</si>
  <si>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</si>
  <si>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</si>
  <si>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</si>
  <si>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</si>
  <si>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</si>
  <si>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</si>
  <si>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</si>
  <si>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</si>
  <si>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</si>
  <si>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</si>
  <si>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</si>
  <si>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</si>
  <si>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</si>
  <si>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</si>
  <si>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</si>
  <si>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</si>
  <si>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</si>
  <si>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</si>
  <si>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</si>
  <si>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</si>
  <si>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</si>
  <si>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</si>
  <si>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</si>
  <si>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</si>
  <si>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</si>
  <si>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</si>
  <si>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</si>
  <si>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</si>
  <si>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</si>
  <si>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</si>
  <si>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</si>
  <si>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</si>
  <si>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</si>
  <si>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</si>
  <si>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</si>
  <si>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</si>
  <si>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</si>
  <si>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</si>
  <si>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</si>
  <si>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</si>
  <si>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</si>
  <si>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</si>
  <si>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</si>
  <si>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</si>
  <si>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</si>
  <si>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</si>
  <si>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</si>
  <si>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</si>
  <si>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</si>
  <si>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</si>
  <si>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</si>
  <si>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</si>
  <si>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</si>
  <si>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</si>
  <si>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</si>
  <si>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</si>
  <si>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</si>
  <si>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</si>
  <si>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</si>
  <si>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</si>
  <si>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</si>
  <si>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</si>
  <si>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</si>
  <si>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</si>
  <si>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</si>
  <si>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</si>
  <si>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</si>
  <si>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</si>
  <si>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</si>
  <si>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</si>
  <si>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</si>
  <si>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</si>
  <si>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</si>
  <si>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</si>
  <si>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</si>
  <si>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</si>
  <si>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</si>
  <si>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</si>
  <si>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</si>
  <si>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</si>
  <si>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</si>
  <si>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</si>
  <si>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</si>
  <si>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</si>
  <si>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</si>
  <si>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</si>
  <si>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</si>
  <si>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</si>
  <si>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</si>
  <si>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</si>
  <si>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</si>
  <si>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</si>
  <si>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</si>
  <si>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</si>
  <si>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</si>
  <si>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</si>
  <si>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</si>
  <si>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</si>
  <si>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</si>
  <si>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</si>
  <si>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</si>
  <si>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</si>
  <si>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</si>
  <si>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</si>
  <si>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</si>
  <si>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</si>
  <si>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</si>
  <si>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</si>
  <si>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</si>
  <si>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</si>
  <si>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</si>
  <si>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</si>
  <si>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</si>
  <si>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</si>
  <si>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</si>
  <si>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</si>
  <si>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</si>
  <si>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</si>
  <si>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</si>
  <si>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</si>
  <si>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</si>
  <si>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</si>
  <si>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</si>
  <si>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</si>
  <si>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</si>
  <si>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</si>
  <si>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</si>
  <si>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</si>
  <si>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</si>
  <si>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</si>
  <si>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</si>
  <si>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</si>
  <si>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</si>
  <si>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</si>
  <si>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</si>
  <si>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</si>
  <si>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</si>
  <si>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</si>
  <si>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</si>
  <si>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</si>
  <si>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</si>
  <si>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</si>
  <si>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</si>
  <si>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</si>
  <si>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</si>
  <si>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</si>
  <si>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</si>
  <si>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</si>
  <si>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</si>
  <si>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</si>
  <si>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</si>
  <si>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</si>
  <si>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</si>
  <si>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</si>
  <si>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</si>
  <si>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</si>
  <si>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</si>
  <si>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</si>
  <si>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</si>
  <si>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</si>
  <si>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</si>
  <si>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</si>
  <si>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</si>
  <si>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</si>
  <si>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</si>
  <si>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</si>
  <si>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</si>
  <si>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</si>
  <si>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</si>
  <si>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</si>
  <si>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</si>
  <si>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</si>
  <si>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</si>
  <si>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</si>
  <si>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</si>
  <si>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</si>
  <si>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</si>
  <si>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</si>
  <si>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</si>
  <si>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</si>
  <si>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</si>
  <si>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</si>
  <si>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</si>
  <si>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</si>
  <si>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</si>
  <si>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</si>
  <si>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</si>
  <si>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</si>
  <si>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</si>
  <si>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</si>
  <si>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</si>
  <si>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</si>
  <si>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</si>
  <si>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</si>
  <si>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</si>
  <si>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</si>
  <si>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</si>
  <si>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</si>
  <si>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</si>
  <si>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</si>
  <si>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</si>
  <si>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</si>
  <si>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</si>
  <si>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</si>
  <si>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</si>
  <si>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</si>
  <si>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</si>
  <si>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</si>
  <si>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</si>
  <si>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</si>
  <si>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</si>
  <si>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</si>
  <si>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</si>
  <si>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</si>
  <si>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</si>
  <si>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</si>
  <si>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</si>
  <si>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</si>
  <si>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</si>
  <si>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</si>
  <si>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</si>
  <si>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</si>
  <si>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</si>
  <si>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</si>
  <si>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</si>
  <si>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</si>
  <si>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</si>
  <si>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</si>
  <si>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</si>
  <si>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</si>
  <si>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</si>
  <si>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</si>
  <si>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</si>
  <si>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</si>
  <si>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</si>
  <si>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</si>
  <si>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</si>
  <si>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</si>
  <si>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</si>
  <si>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</si>
  <si>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</si>
  <si>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</si>
  <si>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</si>
  <si>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</si>
  <si>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</si>
  <si>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</si>
  <si>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</si>
  <si>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</si>
  <si>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</si>
  <si>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</si>
  <si>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</si>
  <si>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</si>
  <si>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</si>
  <si>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</si>
  <si>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</si>
  <si>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</si>
  <si>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</si>
  <si>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</si>
  <si>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</si>
  <si>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</si>
  <si>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</si>
  <si>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</si>
  <si>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</si>
  <si>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</si>
  <si>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</si>
  <si>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</si>
  <si>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</si>
  <si>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</si>
  <si>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</si>
  <si>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</si>
  <si>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</si>
  <si>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</si>
  <si>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</si>
  <si>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</si>
  <si>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</si>
  <si>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</si>
  <si>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</si>
  <si>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</si>
  <si>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</si>
  <si>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</si>
  <si>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</si>
  <si>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</si>
  <si>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</si>
  <si>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</si>
  <si>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</si>
  <si>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</si>
  <si>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</si>
  <si>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</si>
  <si>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</si>
  <si>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</si>
  <si>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</si>
  <si>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</si>
  <si>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</si>
  <si>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</si>
  <si>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</si>
  <si>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</si>
  <si>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</si>
  <si>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</si>
  <si>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</si>
  <si>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</si>
  <si>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</si>
  <si>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</si>
  <si>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</si>
  <si>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</si>
  <si>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</si>
  <si>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</si>
  <si>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</si>
  <si>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</si>
  <si>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</si>
  <si>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</si>
  <si>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</si>
  <si>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</si>
  <si>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</si>
  <si>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</si>
  <si>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</si>
  <si>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</si>
  <si>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</si>
  <si>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</si>
  <si>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</si>
  <si>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</si>
  <si>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</si>
  <si>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</si>
  <si>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</si>
  <si>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</si>
  <si>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</si>
  <si>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</si>
  <si>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</si>
  <si>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</si>
  <si>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</si>
  <si>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</si>
  <si>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</si>
  <si>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</si>
  <si>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</si>
  <si>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</si>
  <si>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</si>
  <si>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</si>
  <si>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</si>
  <si>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</si>
  <si>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</si>
  <si>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</si>
  <si>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</si>
  <si>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</si>
  <si>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</si>
  <si>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</si>
  <si>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</si>
  <si>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</si>
  <si>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</si>
  <si>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</si>
  <si>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</si>
  <si>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</si>
  <si>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</si>
  <si>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</si>
  <si>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</si>
  <si>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</si>
  <si>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</si>
  <si>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</si>
  <si>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</si>
  <si>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</si>
  <si>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</si>
  <si>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</si>
  <si>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</si>
  <si>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</si>
  <si>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</si>
  <si>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</si>
  <si>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</si>
  <si>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</si>
  <si>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</si>
  <si>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</si>
  <si>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</si>
  <si>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</si>
  <si>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</si>
  <si>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</si>
  <si>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</si>
  <si>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</si>
  <si>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</si>
  <si>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</si>
  <si>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</si>
  <si>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</si>
  <si>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</si>
  <si>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</si>
  <si>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</si>
  <si>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</si>
  <si>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</si>
  <si>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</si>
  <si>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</si>
  <si>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</si>
  <si>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</si>
  <si>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</si>
  <si>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</si>
  <si>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</si>
  <si>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</si>
  <si>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</si>
  <si>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</si>
  <si>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</si>
  <si>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</si>
  <si>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</si>
  <si>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</si>
  <si>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</si>
  <si>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</si>
  <si>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</si>
  <si>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</si>
  <si>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</si>
  <si>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</si>
  <si>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</si>
  <si>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</si>
  <si>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</si>
  <si>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</si>
  <si>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</si>
  <si>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</si>
  <si>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</si>
  <si>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</si>
  <si>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</si>
  <si>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</si>
  <si>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</si>
  <si>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</si>
  <si>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</si>
  <si>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</si>
  <si>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</si>
  <si>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</si>
  <si>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</si>
  <si>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</si>
  <si>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</si>
  <si>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</si>
  <si>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</si>
  <si>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</si>
  <si>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</si>
  <si>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</si>
  <si>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</si>
  <si>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</si>
  <si>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</si>
  <si>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</si>
  <si>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</si>
  <si>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</si>
  <si>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</si>
  <si>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</si>
  <si>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</si>
  <si>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</si>
  <si>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</si>
  <si>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</si>
  <si>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</si>
  <si>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</si>
  <si>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</si>
  <si>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</si>
  <si>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</si>
  <si>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</si>
  <si>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</si>
  <si>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</si>
  <si>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</si>
  <si>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</si>
  <si>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</si>
  <si>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</si>
  <si>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</si>
  <si>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</si>
  <si>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</si>
  <si>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</si>
  <si>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</si>
  <si>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</si>
  <si>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</si>
  <si>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</si>
  <si>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</si>
  <si>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</si>
  <si>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</si>
  <si>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</si>
  <si>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</si>
  <si>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</si>
  <si>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</si>
  <si>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</si>
  <si>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</si>
  <si>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</si>
  <si>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</si>
  <si>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</si>
  <si>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</si>
  <si>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</si>
  <si>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</si>
  <si>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</si>
  <si>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</si>
  <si>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</si>
  <si>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</si>
  <si>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</si>
  <si>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</si>
  <si>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</si>
  <si>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</si>
  <si>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</si>
  <si>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</si>
  <si>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</si>
  <si>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</si>
  <si>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</si>
  <si>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</si>
  <si>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</si>
  <si>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</si>
  <si>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</si>
  <si>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</si>
  <si>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</si>
  <si>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</si>
  <si>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</si>
  <si>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</si>
  <si>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</si>
  <si>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</si>
  <si>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</si>
  <si>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</si>
  <si>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</si>
  <si>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</si>
  <si>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</si>
  <si>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</si>
  <si>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</si>
  <si>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</si>
  <si>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</si>
  <si>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</si>
  <si>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</si>
  <si>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</si>
  <si>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</si>
  <si>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</si>
  <si>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</si>
  <si>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</si>
  <si>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</si>
  <si>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</si>
  <si>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</si>
  <si>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</si>
  <si>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</si>
  <si>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</si>
  <si>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</si>
  <si>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</si>
  <si>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</si>
  <si>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</si>
  <si>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</si>
  <si>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</si>
  <si>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</si>
  <si>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</si>
  <si>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</si>
  <si>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</si>
  <si>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</si>
  <si>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</si>
  <si>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</si>
  <si>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</si>
  <si>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</si>
  <si>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</si>
  <si>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</si>
  <si>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</si>
  <si>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</si>
  <si>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</si>
  <si>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</si>
  <si>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</si>
  <si>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</si>
  <si>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</si>
  <si>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</si>
  <si>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</si>
  <si>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</si>
  <si>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</si>
  <si>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</si>
  <si>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</si>
  <si>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</si>
  <si>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</si>
  <si>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</si>
  <si>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</si>
  <si>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</si>
  <si>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</si>
  <si>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</si>
  <si>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</si>
  <si>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</si>
  <si>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</si>
  <si>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</si>
  <si>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</si>
  <si>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</si>
  <si>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</si>
  <si>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</si>
  <si>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</si>
  <si>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</si>
  <si>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</si>
  <si>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</si>
  <si>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</si>
  <si>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</si>
  <si>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</si>
  <si>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</si>
  <si>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</si>
  <si>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</si>
  <si>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</si>
  <si>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</si>
  <si>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</si>
  <si>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</si>
  <si>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</si>
  <si>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</si>
  <si>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</si>
  <si>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</si>
  <si>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</si>
  <si>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</si>
  <si>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</si>
  <si>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</si>
  <si>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</si>
  <si>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</si>
  <si>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</si>
  <si>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</si>
  <si>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</si>
  <si>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</si>
  <si>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</si>
  <si>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</si>
  <si>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</si>
  <si>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</si>
  <si>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</si>
  <si>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</si>
  <si>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</si>
  <si>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</si>
  <si>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</si>
  <si>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</si>
  <si>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</si>
  <si>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</si>
  <si>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</si>
  <si>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</si>
  <si>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</si>
  <si>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</si>
  <si>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</si>
  <si>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</si>
  <si>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</si>
  <si>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</si>
  <si>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</si>
  <si>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</si>
  <si>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</si>
  <si>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</si>
  <si>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</si>
  <si>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</si>
  <si>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</si>
  <si>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</si>
  <si>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</si>
  <si>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</si>
  <si>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</si>
  <si>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</si>
  <si>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</si>
  <si>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</si>
  <si>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</si>
  <si>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</si>
  <si>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</si>
  <si>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</si>
  <si>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</si>
  <si>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</si>
  <si>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</si>
  <si>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</si>
  <si>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</si>
  <si>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</si>
  <si>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</si>
  <si>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</si>
  <si>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</si>
  <si>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</si>
  <si>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</si>
  <si>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</si>
  <si>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</si>
  <si>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</si>
  <si>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</si>
  <si>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</si>
  <si>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</si>
  <si>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</si>
  <si>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</si>
  <si>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</si>
  <si>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</si>
  <si>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</si>
  <si>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</si>
  <si>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</si>
  <si>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</si>
  <si>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</si>
  <si>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</si>
  <si>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</si>
  <si>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</si>
  <si>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</si>
  <si>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</si>
  <si>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</si>
  <si>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</si>
  <si>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</si>
  <si>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</si>
  <si>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</si>
  <si>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</si>
  <si>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</si>
  <si>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</si>
  <si>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</si>
  <si>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</si>
  <si>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</si>
  <si>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</si>
  <si>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</si>
  <si>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</si>
  <si>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</si>
  <si>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</si>
  <si>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</si>
  <si>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</si>
  <si>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</si>
  <si>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</si>
  <si>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</si>
  <si>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</si>
  <si>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</si>
  <si>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</si>
  <si>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</si>
  <si>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</si>
  <si>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</si>
  <si>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</si>
  <si>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</si>
  <si>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</si>
  <si>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</si>
  <si>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</si>
  <si>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</si>
  <si>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</si>
  <si>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</si>
  <si>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</si>
  <si>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</si>
  <si>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</si>
  <si>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</si>
  <si>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</si>
  <si>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</si>
  <si>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</si>
  <si>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</si>
  <si>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</si>
  <si>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</si>
  <si>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</si>
  <si>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</si>
  <si>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</si>
  <si>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</si>
  <si>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</si>
  <si>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</si>
  <si>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</si>
  <si>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</si>
  <si>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</si>
  <si>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</si>
  <si>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</si>
  <si>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</si>
  <si>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</si>
  <si>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</si>
  <si>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</si>
  <si>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</si>
  <si>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</si>
  <si>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</si>
  <si>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</si>
  <si>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</si>
  <si>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</si>
  <si>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</si>
  <si>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</si>
  <si>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</si>
  <si>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</si>
  <si>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</si>
  <si>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</si>
  <si>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</si>
  <si>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</si>
  <si>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</si>
  <si>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</si>
  <si>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</si>
  <si>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</si>
  <si>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</si>
  <si>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</si>
  <si>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</si>
  <si>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</si>
  <si>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</si>
  <si>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</si>
  <si>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</si>
  <si>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</si>
  <si>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</si>
  <si>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</si>
  <si>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</si>
  <si>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</si>
  <si>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</si>
  <si>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</si>
  <si>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</si>
  <si>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</si>
  <si>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</si>
  <si>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</si>
  <si>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</si>
  <si>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</si>
  <si>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</si>
  <si>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</si>
  <si>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</si>
  <si>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</si>
  <si>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</si>
  <si>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</si>
  <si>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</si>
  <si>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</si>
  <si>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</si>
  <si>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</si>
  <si>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</si>
  <si>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</si>
  <si>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</si>
  <si>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</si>
  <si>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</si>
  <si>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</si>
  <si>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</si>
  <si>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</si>
  <si>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</si>
  <si>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</si>
  <si>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</si>
  <si>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</si>
  <si>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</si>
  <si>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</si>
  <si>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</si>
  <si>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</si>
  <si>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</si>
  <si>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</si>
  <si>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</si>
  <si>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</si>
  <si>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</si>
  <si>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</si>
  <si>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</si>
  <si>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</si>
  <si>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</si>
  <si>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</si>
  <si>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</si>
  <si>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</si>
  <si>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</si>
  <si>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</si>
  <si>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</si>
  <si>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</si>
  <si>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</si>
  <si>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</si>
  <si>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</si>
  <si>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</si>
  <si>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</si>
  <si>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</si>
  <si>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</si>
  <si>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</si>
  <si>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</si>
  <si>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</si>
  <si>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</si>
  <si>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</si>
  <si>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</si>
  <si>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</si>
  <si>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</si>
  <si>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</si>
  <si>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</si>
  <si>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</si>
  <si>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</si>
  <si>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</si>
  <si>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</si>
  <si>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</si>
  <si>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</si>
  <si>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</si>
  <si>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</si>
  <si>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</si>
  <si>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</si>
  <si>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</si>
  <si>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</si>
  <si>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</si>
  <si>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</si>
  <si>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</si>
  <si>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</si>
  <si>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</si>
  <si>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</si>
  <si>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</si>
  <si>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</si>
  <si>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</si>
  <si>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</si>
  <si>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</si>
  <si>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</si>
  <si>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</si>
  <si>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</si>
  <si>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</si>
  <si>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</si>
  <si>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</si>
  <si>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</si>
  <si>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</si>
  <si>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</si>
  <si>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</si>
  <si>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</si>
  <si>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</si>
  <si>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</si>
  <si>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</si>
  <si>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</si>
  <si>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</si>
  <si>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</si>
  <si>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</si>
  <si>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</si>
  <si>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</si>
  <si>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</si>
  <si>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</si>
  <si>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</si>
  <si>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</si>
  <si>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</si>
  <si>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</si>
  <si>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</si>
  <si>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</si>
  <si>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</si>
  <si>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</si>
  <si>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</si>
  <si>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</si>
  <si>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</si>
  <si>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</si>
  <si>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</si>
  <si>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</si>
  <si>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</si>
  <si>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</si>
  <si>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</si>
  <si>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</si>
  <si>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</si>
  <si>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</si>
  <si>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</si>
  <si>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</si>
  <si>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</si>
  <si>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</si>
  <si>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</si>
  <si>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</si>
  <si>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</si>
  <si>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</si>
  <si>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</si>
  <si>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</si>
  <si>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</si>
  <si>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</si>
  <si>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</si>
  <si>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</si>
  <si>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</si>
  <si>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</si>
  <si>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</si>
  <si>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</si>
  <si>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</si>
  <si>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</si>
  <si>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</si>
  <si>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</si>
  <si>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</si>
  <si>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</si>
  <si>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</si>
  <si>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</si>
  <si>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</si>
  <si>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</si>
  <si>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</si>
  <si>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</si>
  <si>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</si>
  <si>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</si>
  <si>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</si>
  <si>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</si>
  <si>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</si>
  <si>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</si>
  <si>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</si>
  <si>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</si>
  <si>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</si>
  <si>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</si>
  <si>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</si>
  <si>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</si>
  <si>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</si>
  <si>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</si>
  <si>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</si>
  <si>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</si>
  <si>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</si>
  <si>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</si>
  <si>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</si>
  <si>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</si>
  <si>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</si>
  <si>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</si>
  <si>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</si>
  <si>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</si>
  <si>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</si>
  <si>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</si>
  <si>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</si>
  <si>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</si>
  <si>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</si>
  <si>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</si>
  <si>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</si>
  <si>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</si>
  <si>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</si>
  <si>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</si>
  <si>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</si>
  <si>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</si>
  <si>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</si>
  <si>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</si>
  <si>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</si>
  <si>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</si>
  <si>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</si>
  <si>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</si>
  <si>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</si>
  <si>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</si>
  <si>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</si>
  <si>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</si>
  <si>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</si>
  <si>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</si>
  <si>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</si>
  <si>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</si>
  <si>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</si>
  <si>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</si>
  <si>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</si>
  <si>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</si>
  <si>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</si>
  <si>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</si>
  <si>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</si>
  <si>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</si>
  <si>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</si>
  <si>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</si>
  <si>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</si>
  <si>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</si>
  <si>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</si>
  <si>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</si>
  <si>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</si>
  <si>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</si>
  <si>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</si>
  <si>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</si>
  <si>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</si>
  <si>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</si>
  <si>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</si>
  <si>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</si>
  <si>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</si>
  <si>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</si>
  <si>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</si>
  <si>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</si>
  <si>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</si>
  <si>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</si>
  <si>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</si>
  <si>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</si>
  <si>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</si>
  <si>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</si>
  <si>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</si>
  <si>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</si>
  <si>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</si>
  <si>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</si>
  <si>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</si>
  <si>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</si>
  <si>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</si>
  <si>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</si>
  <si>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</si>
  <si>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</si>
  <si>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</si>
  <si>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</si>
  <si>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</si>
  <si>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</si>
  <si>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</si>
  <si>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</si>
  <si>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</si>
  <si>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</si>
  <si>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</si>
  <si>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</si>
  <si>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</si>
  <si>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</si>
  <si>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</si>
  <si>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</si>
  <si>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</si>
  <si>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</si>
  <si>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</si>
  <si>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</si>
  <si>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</si>
  <si>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</si>
  <si>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</si>
  <si>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</si>
  <si>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</si>
  <si>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</si>
  <si>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</si>
  <si>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</si>
  <si>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</si>
  <si>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</si>
  <si>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</si>
  <si>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</si>
  <si>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</si>
  <si>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</si>
  <si>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</si>
  <si>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</si>
  <si>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</si>
  <si>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</si>
  <si>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</si>
  <si>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</si>
  <si>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</si>
  <si>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</si>
  <si>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</si>
  <si>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</si>
  <si>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</si>
  <si>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</si>
  <si>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</si>
  <si>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</si>
  <si>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</si>
  <si>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</si>
  <si>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</si>
  <si>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</si>
  <si>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</si>
  <si>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</si>
  <si>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</si>
  <si>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</si>
  <si>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</si>
  <si>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</si>
  <si>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</si>
  <si>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</si>
  <si>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</si>
  <si>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</si>
  <si>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</si>
  <si>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</si>
  <si>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</si>
  <si>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</si>
  <si>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</si>
  <si>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</si>
  <si>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</si>
  <si>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</si>
  <si>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</si>
  <si>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</si>
  <si>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</si>
  <si>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</si>
  <si>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</si>
  <si>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</si>
  <si>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</si>
  <si>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</si>
  <si>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</si>
  <si>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</si>
  <si>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</si>
  <si>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</si>
  <si>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</si>
  <si>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</si>
  <si>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</si>
  <si>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</si>
  <si>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</si>
  <si>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</si>
  <si>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</si>
  <si>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</si>
  <si>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</si>
  <si>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</si>
  <si>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</si>
  <si>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</si>
  <si>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</si>
  <si>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</si>
  <si>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</si>
  <si>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</si>
  <si>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</si>
  <si>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</si>
  <si>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</si>
  <si>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</si>
  <si>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</si>
  <si>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</si>
  <si>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</si>
  <si>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</si>
  <si>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</si>
  <si>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</si>
  <si>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</si>
  <si>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</si>
  <si>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</si>
  <si>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</si>
  <si>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</si>
  <si>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</si>
  <si>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</si>
  <si>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</si>
  <si>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</si>
  <si>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</si>
  <si>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</si>
  <si>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</si>
  <si>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</si>
  <si>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</si>
  <si>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</si>
  <si>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</si>
  <si>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</si>
  <si>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</si>
  <si>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</si>
  <si>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</si>
  <si>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</si>
  <si>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</si>
  <si>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</si>
  <si>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</si>
  <si>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</si>
  <si>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</si>
  <si>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</si>
  <si>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</si>
  <si>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</si>
  <si>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</si>
  <si>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</si>
  <si>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</si>
  <si>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</si>
  <si>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</si>
  <si>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</si>
  <si>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</si>
  <si>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</si>
  <si>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</si>
  <si>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</si>
  <si>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</si>
  <si>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</si>
  <si>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</si>
  <si>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</si>
  <si>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</si>
  <si>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</si>
  <si>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</si>
  <si>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</si>
  <si>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</si>
  <si>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</si>
  <si>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</si>
  <si>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</si>
  <si>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</si>
  <si>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</si>
  <si>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</si>
  <si>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</si>
  <si>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</si>
  <si>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</si>
  <si>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</si>
  <si>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</si>
  <si>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</si>
  <si>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</si>
  <si>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</si>
  <si>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</si>
  <si>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</si>
  <si>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</si>
  <si>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</si>
  <si>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</si>
  <si>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</si>
  <si>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</si>
  <si>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</si>
  <si>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</si>
  <si>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</si>
  <si>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</si>
  <si>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</si>
  <si>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</si>
  <si>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</si>
  <si>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</si>
  <si>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</si>
  <si>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</si>
  <si>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</si>
  <si>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</si>
  <si>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</si>
  <si>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</si>
  <si>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</si>
  <si>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</si>
  <si>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</si>
  <si>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</si>
  <si>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</si>
  <si>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</si>
  <si>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</si>
  <si>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</si>
  <si>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</si>
  <si>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</si>
  <si>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</si>
  <si>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</si>
  <si>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</si>
  <si>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</si>
  <si>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</si>
  <si>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</si>
  <si>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</si>
  <si>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</si>
  <si>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</si>
  <si>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</si>
  <si>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</si>
  <si>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</si>
  <si>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</si>
  <si>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</si>
  <si>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</si>
  <si>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</si>
  <si>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</si>
  <si>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</si>
  <si>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</si>
  <si>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</si>
  <si>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</si>
  <si>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</si>
  <si>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</si>
  <si>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</si>
  <si>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</si>
  <si>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</si>
  <si>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</si>
  <si>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</si>
  <si>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</si>
  <si>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</si>
  <si>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</si>
  <si>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</si>
  <si>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</si>
  <si>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</si>
  <si>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</si>
  <si>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</si>
  <si>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</si>
  <si>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</si>
  <si>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</si>
  <si>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</si>
  <si>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</si>
  <si>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</si>
  <si>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</si>
  <si>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</si>
  <si>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</si>
  <si>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</si>
  <si>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</si>
  <si>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</si>
  <si>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</si>
  <si>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</si>
  <si>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</si>
  <si>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</si>
  <si>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</si>
  <si>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</si>
  <si>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</si>
  <si>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</si>
  <si>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</si>
  <si>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</si>
  <si>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</si>
  <si>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</si>
  <si>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</si>
  <si>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</si>
  <si>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</si>
  <si>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</si>
  <si>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</si>
  <si>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</si>
  <si>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</si>
  <si>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</si>
  <si>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</si>
  <si>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</si>
  <si>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</si>
  <si>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</si>
  <si>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</si>
  <si>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</si>
  <si>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</si>
  <si>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</si>
  <si>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</si>
  <si>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</si>
  <si>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</si>
  <si>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</si>
  <si>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</si>
  <si>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</si>
  <si>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</si>
  <si>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</si>
  <si>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</si>
  <si>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</si>
  <si>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</si>
  <si>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</si>
  <si>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</si>
  <si>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</si>
  <si>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</si>
  <si>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</si>
  <si>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</si>
  <si>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</si>
  <si>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</si>
  <si>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</si>
  <si>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</si>
  <si>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</si>
  <si>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</si>
  <si>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</si>
  <si>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</si>
  <si>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</si>
  <si>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</si>
  <si>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</si>
  <si>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</si>
  <si>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</si>
  <si>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</si>
  <si>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</si>
  <si>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</si>
  <si>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</si>
  <si>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</si>
  <si>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</si>
  <si>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</si>
  <si>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</si>
  <si>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</si>
  <si>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</si>
  <si>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</si>
  <si>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</si>
  <si>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</si>
  <si>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</si>
  <si>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</si>
  <si>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</si>
  <si>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</si>
  <si>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</si>
  <si>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</si>
  <si>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</si>
  <si>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</si>
  <si>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</si>
  <si>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</si>
  <si>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</si>
  <si>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</si>
  <si>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</si>
  <si>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</si>
  <si>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</si>
  <si>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</si>
  <si>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</si>
  <si>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</si>
  <si>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</si>
  <si>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</si>
  <si>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</si>
  <si>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</si>
  <si>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</si>
  <si>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</si>
  <si>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</si>
  <si>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</si>
  <si>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</si>
  <si>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</si>
  <si>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</si>
  <si>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</si>
  <si>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</si>
  <si>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</si>
  <si>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</si>
  <si>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</si>
  <si>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</si>
  <si>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</si>
  <si>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</si>
  <si>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</si>
  <si>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</si>
  <si>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</si>
  <si>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</si>
  <si>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</si>
  <si>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</si>
  <si>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</si>
  <si>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</si>
  <si>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</si>
  <si>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</si>
  <si>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</si>
  <si>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</si>
  <si>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</si>
  <si>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</si>
  <si>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</si>
  <si>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</si>
  <si>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</si>
  <si>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</si>
  <si>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</si>
  <si>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</si>
  <si>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</si>
  <si>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</si>
  <si>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</si>
  <si>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</si>
  <si>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</si>
  <si>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</si>
  <si>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</si>
  <si>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</si>
  <si>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</si>
  <si>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</si>
  <si>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</si>
  <si>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</si>
  <si>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</si>
  <si>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</si>
  <si>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</si>
  <si>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</si>
  <si>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</si>
  <si>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</si>
  <si>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</si>
  <si>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</si>
  <si>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</si>
  <si>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</si>
  <si>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</si>
  <si>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</si>
  <si>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</si>
  <si>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</si>
  <si>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</si>
  <si>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</si>
  <si>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</si>
  <si>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</si>
  <si>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</si>
  <si>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</si>
  <si>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</si>
  <si>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</si>
  <si>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</si>
  <si>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</si>
  <si>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</si>
  <si>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</si>
  <si>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</si>
  <si>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</si>
  <si>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</si>
  <si>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</si>
  <si>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</si>
  <si>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</si>
  <si>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</si>
  <si>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</si>
  <si>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</si>
  <si>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</si>
  <si>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</si>
  <si>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</si>
  <si>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</si>
  <si>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</si>
  <si>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</si>
  <si>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</si>
  <si>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</si>
  <si>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</si>
  <si>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</si>
  <si>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</si>
  <si>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</si>
  <si>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</si>
  <si>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</si>
  <si>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</si>
  <si>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</si>
  <si>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</si>
  <si>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</si>
  <si>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</si>
  <si>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</si>
  <si>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</si>
  <si>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</si>
  <si>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</si>
  <si>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</si>
  <si>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</si>
  <si>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</si>
  <si>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</si>
  <si>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</si>
  <si>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</si>
  <si>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</si>
  <si>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</si>
  <si>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</si>
  <si>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</si>
  <si>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</si>
  <si>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</si>
  <si>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</si>
  <si>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</si>
  <si>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</si>
  <si>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</si>
  <si>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</si>
  <si>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</si>
  <si>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</si>
  <si>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</si>
  <si>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</si>
  <si>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</si>
  <si>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</si>
  <si>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</si>
  <si>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</si>
  <si>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</si>
  <si>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</si>
  <si>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</si>
  <si>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</si>
  <si>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</si>
  <si>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</si>
  <si>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</si>
  <si>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</si>
  <si>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</si>
  <si>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</si>
  <si>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</si>
  <si>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</si>
  <si>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</si>
  <si>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</si>
  <si>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</si>
  <si>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</si>
  <si>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</si>
  <si>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</si>
  <si>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</si>
  <si>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</si>
  <si>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</si>
  <si>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</si>
  <si>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</si>
  <si>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</si>
  <si>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</si>
  <si>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</si>
  <si>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</si>
  <si>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</si>
  <si>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</si>
  <si>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</si>
  <si>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</si>
  <si>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</si>
  <si>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</si>
  <si>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</si>
  <si>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</si>
  <si>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</si>
  <si>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</si>
  <si>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</si>
  <si>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</si>
  <si>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</si>
  <si>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</si>
  <si>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</si>
  <si>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</si>
  <si>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</si>
  <si>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</si>
  <si>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</si>
  <si>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</si>
  <si>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</si>
  <si>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</si>
  <si>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</si>
  <si>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</si>
  <si>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</si>
  <si>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</si>
  <si>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</si>
  <si>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</si>
  <si>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</si>
  <si>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</si>
  <si>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</si>
  <si>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</si>
  <si>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</si>
  <si>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</si>
  <si>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</si>
  <si>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</si>
  <si>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</si>
  <si>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</si>
  <si>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</si>
  <si>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</si>
  <si>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</si>
  <si>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</si>
  <si>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</si>
  <si>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</si>
  <si>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</si>
  <si>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</si>
  <si>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</si>
  <si>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</si>
  <si>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</si>
  <si>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</si>
  <si>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</si>
  <si>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</si>
  <si>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</si>
  <si>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</si>
  <si>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</si>
  <si>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</si>
  <si>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</si>
  <si>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</si>
  <si>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</si>
  <si>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</si>
  <si>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</si>
  <si>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</si>
  <si>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</si>
  <si>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</si>
  <si>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</si>
  <si>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</si>
  <si>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</si>
  <si>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</si>
  <si>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</si>
  <si>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</si>
  <si>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</si>
  <si>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</si>
  <si>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</si>
  <si>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</si>
  <si>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</si>
  <si>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</si>
  <si>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</si>
  <si>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</si>
  <si>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</si>
  <si>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</si>
  <si>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</si>
  <si>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</si>
  <si>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</si>
  <si>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</si>
  <si>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</si>
  <si>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</si>
  <si>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</si>
  <si>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</si>
  <si>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</si>
  <si>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</si>
  <si>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</si>
  <si>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</si>
  <si>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</si>
  <si>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</si>
  <si>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</si>
  <si>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</si>
  <si>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</si>
  <si>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</si>
  <si>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</si>
  <si>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</si>
  <si>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</si>
  <si>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</si>
  <si>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</si>
  <si>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</si>
  <si>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</si>
  <si>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</si>
  <si>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</si>
  <si>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</si>
  <si>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</si>
  <si>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</si>
  <si>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</si>
  <si>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</si>
  <si>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</si>
  <si>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</si>
  <si>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</si>
  <si>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</si>
  <si>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</si>
  <si>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</si>
  <si>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</si>
  <si>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</si>
  <si>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</si>
  <si>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</si>
  <si>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</si>
  <si>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</si>
  <si>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</si>
  <si>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</si>
  <si>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</si>
  <si>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</si>
  <si>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</si>
  <si>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</si>
  <si>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</si>
  <si>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</si>
  <si>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</si>
  <si>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</si>
  <si>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</si>
  <si>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</si>
  <si>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</si>
  <si>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</si>
  <si>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</si>
  <si>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</si>
  <si>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</si>
  <si>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</si>
  <si>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</si>
  <si>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</si>
  <si>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</si>
  <si>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</si>
  <si>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</si>
  <si>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</si>
  <si>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</si>
  <si>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</si>
  <si>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</si>
  <si>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</si>
  <si>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</si>
  <si>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</si>
  <si>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</si>
  <si>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</si>
  <si>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</si>
  <si>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</si>
  <si>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</si>
  <si>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</si>
  <si>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</si>
  <si>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</si>
  <si>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</si>
  <si>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</si>
  <si>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</si>
  <si>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</si>
  <si>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</si>
  <si>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</si>
  <si>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</si>
  <si>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</si>
  <si>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</si>
  <si>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</si>
  <si>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</si>
  <si>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</si>
  <si>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</si>
  <si>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</si>
  <si>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</si>
  <si>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</si>
  <si>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</si>
  <si>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</si>
  <si>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</si>
  <si>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</si>
  <si>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</si>
  <si>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</si>
  <si>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</si>
  <si>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</si>
  <si>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</si>
  <si>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</si>
  <si>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</si>
  <si>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</si>
  <si>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</si>
  <si>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</si>
  <si>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</si>
  <si>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</si>
  <si>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</si>
  <si>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</si>
  <si>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</si>
  <si>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</si>
  <si>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</si>
  <si>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</si>
  <si>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</si>
  <si>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</si>
  <si>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</si>
  <si>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</si>
  <si>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</si>
  <si>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</si>
  <si>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</si>
  <si>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</si>
  <si>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</si>
  <si>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</si>
  <si>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</si>
  <si>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</si>
  <si>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</si>
  <si>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</si>
  <si>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</si>
  <si>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</si>
  <si>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</si>
  <si>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</si>
  <si>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</si>
  <si>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</si>
  <si>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</si>
  <si>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</si>
  <si>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</si>
  <si>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</si>
  <si>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</si>
  <si>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</si>
  <si>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</si>
  <si>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</si>
  <si>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</si>
  <si>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</si>
  <si>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</si>
  <si>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</si>
  <si>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</si>
  <si>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</si>
  <si>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</si>
  <si>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</si>
  <si>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</si>
  <si>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</si>
  <si>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</si>
  <si>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</si>
  <si>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</si>
  <si>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</si>
  <si>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</si>
  <si>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</si>
  <si>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</si>
  <si>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</si>
  <si>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</si>
  <si>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</si>
  <si>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</si>
  <si>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</si>
  <si>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</si>
  <si>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</si>
  <si>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</si>
  <si>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</si>
  <si>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</si>
  <si>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</si>
  <si>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</si>
  <si>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</si>
  <si>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</si>
  <si>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</si>
  <si>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</si>
  <si>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</si>
  <si>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</si>
  <si>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</si>
  <si>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</si>
  <si>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</si>
  <si>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</si>
  <si>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</si>
  <si>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</si>
  <si>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</si>
  <si>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</si>
  <si>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</si>
  <si>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</si>
  <si>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</si>
  <si>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</si>
  <si>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</si>
  <si>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</si>
  <si>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</si>
  <si>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</si>
  <si>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</si>
  <si>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</si>
  <si>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</si>
  <si>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</si>
  <si>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</si>
  <si>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</si>
  <si>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</si>
  <si>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</si>
  <si>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</si>
  <si>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</si>
  <si>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</si>
  <si>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</si>
  <si>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</si>
  <si>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</si>
  <si>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</si>
  <si>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</si>
  <si>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</si>
  <si>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</si>
  <si>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</si>
  <si>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</si>
  <si>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</si>
  <si>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</si>
  <si>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</si>
  <si>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</si>
  <si>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</si>
  <si>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</si>
  <si>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</si>
  <si>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</si>
  <si>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</si>
  <si>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</si>
  <si>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</si>
  <si>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</si>
  <si>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</si>
  <si>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</si>
  <si>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</si>
  <si>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</si>
  <si>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</si>
  <si>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</si>
  <si>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</si>
  <si>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</si>
  <si>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</si>
  <si>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</si>
  <si>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</si>
  <si>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</si>
  <si>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</si>
  <si>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</si>
  <si>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</si>
  <si>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</si>
  <si>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</si>
  <si>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</si>
  <si>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</si>
  <si>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</si>
  <si>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</si>
  <si>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</si>
  <si>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</si>
  <si>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</si>
  <si>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</si>
  <si>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</si>
  <si>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</si>
  <si>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</si>
  <si>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</si>
  <si>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</si>
  <si>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</si>
  <si>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</si>
  <si>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</si>
  <si>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</si>
  <si>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</si>
  <si>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</si>
  <si>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</si>
  <si>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</si>
  <si>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</si>
  <si>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</si>
  <si>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</si>
  <si>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</si>
  <si>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</si>
  <si>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</si>
  <si>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</si>
  <si>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</si>
  <si>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</si>
  <si>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</si>
  <si>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</si>
  <si>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</si>
  <si>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</si>
  <si>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</si>
  <si>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</si>
  <si>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</si>
  <si>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</si>
  <si>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</si>
  <si>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</si>
  <si>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</si>
  <si>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</si>
  <si>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</si>
  <si>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</si>
  <si>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</si>
  <si>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</si>
  <si>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</si>
  <si>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</si>
  <si>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</si>
  <si>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</si>
  <si>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</si>
  <si>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</si>
  <si>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</si>
  <si>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</si>
  <si>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</si>
  <si>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</si>
  <si>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</si>
  <si>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</si>
  <si>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</si>
  <si>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</si>
  <si>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</si>
  <si>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</si>
  <si>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</si>
  <si>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</si>
  <si>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</si>
  <si>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</si>
  <si>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</si>
  <si>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</si>
  <si>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</si>
  <si>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</si>
  <si>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</si>
  <si>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</si>
  <si>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</si>
  <si>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</si>
  <si>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</si>
  <si>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</si>
  <si>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</si>
  <si>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</si>
  <si>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</si>
  <si>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</si>
  <si>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</si>
  <si>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</si>
  <si>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</si>
  <si>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</si>
  <si>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</si>
  <si>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</si>
  <si>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</si>
  <si>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</si>
  <si>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</si>
  <si>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</si>
  <si>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</si>
  <si>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</si>
  <si>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</si>
  <si>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</si>
  <si>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</si>
  <si>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</si>
  <si>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</si>
  <si>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</si>
  <si>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</si>
  <si>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</si>
  <si>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</si>
  <si>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</si>
  <si>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</si>
  <si>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</si>
  <si>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</si>
  <si>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</si>
  <si>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</si>
  <si>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</si>
  <si>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</si>
  <si>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</si>
  <si>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</si>
  <si>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</si>
  <si>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</si>
  <si>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</si>
  <si>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</si>
  <si>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</si>
  <si>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</si>
  <si>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</si>
  <si>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</si>
  <si>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</si>
  <si>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</si>
  <si>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</si>
  <si>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</si>
  <si>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</si>
  <si>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</si>
  <si>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</si>
  <si>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</si>
  <si>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</si>
  <si>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</si>
  <si>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</si>
  <si>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</si>
  <si>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</si>
  <si>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</si>
  <si>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</si>
  <si>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</si>
  <si>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</si>
  <si>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</si>
  <si>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</si>
  <si>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</si>
  <si>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</si>
  <si>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</si>
  <si>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</si>
  <si>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</si>
  <si>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</si>
  <si>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</si>
  <si>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</si>
  <si>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</si>
  <si>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</si>
  <si>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</si>
  <si>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</si>
  <si>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</si>
  <si>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</si>
  <si>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</si>
  <si>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</si>
  <si>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</si>
  <si>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</si>
  <si>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</si>
  <si>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</si>
  <si>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</si>
  <si>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</si>
  <si>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</si>
  <si>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</si>
  <si>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</si>
  <si>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</si>
  <si>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</si>
  <si>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</si>
  <si>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</si>
  <si>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</si>
  <si>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</si>
  <si>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</si>
  <si>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</si>
  <si>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</si>
  <si>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</si>
  <si>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</si>
  <si>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</si>
  <si>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</si>
  <si>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</si>
  <si>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</si>
  <si>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</si>
  <si>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</si>
  <si>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</si>
  <si>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</si>
  <si>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</si>
  <si>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</si>
  <si>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</si>
  <si>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</si>
  <si>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</si>
  <si>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</si>
  <si>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</si>
  <si>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</si>
  <si>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</si>
  <si>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</si>
  <si>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</si>
  <si>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</si>
  <si>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</si>
  <si>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</si>
  <si>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</si>
  <si>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</si>
  <si>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</si>
  <si>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</si>
  <si>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</si>
  <si>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</si>
  <si>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</si>
  <si>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</si>
  <si>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</si>
  <si>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</si>
  <si>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</si>
  <si>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</si>
  <si>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</si>
  <si>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</si>
  <si>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</si>
  <si>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</si>
  <si>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</si>
  <si>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</si>
  <si>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</si>
  <si>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</si>
  <si>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</si>
  <si>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</si>
  <si>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</si>
  <si>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</si>
  <si>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</si>
  <si>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</si>
  <si>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</si>
  <si>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</si>
  <si>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</si>
  <si>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</si>
  <si>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</si>
  <si>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</si>
  <si>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</si>
  <si>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</si>
  <si>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</si>
  <si>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</si>
  <si>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</si>
  <si>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</si>
  <si>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</si>
  <si>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</si>
  <si>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</si>
  <si>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</si>
  <si>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</si>
  <si>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</si>
  <si>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</si>
  <si>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</si>
  <si>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</si>
  <si>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</si>
  <si>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</si>
  <si>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</si>
  <si>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</si>
  <si>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</si>
  <si>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</si>
  <si>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</si>
  <si>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</si>
  <si>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</si>
  <si>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</si>
  <si>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</si>
  <si>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</si>
  <si>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</si>
  <si>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</si>
  <si>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</si>
  <si>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</si>
  <si>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</si>
  <si>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</si>
  <si>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</si>
  <si>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</si>
  <si>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</si>
  <si>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</si>
  <si>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</si>
  <si>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</si>
  <si>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</si>
  <si>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</si>
  <si>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</si>
  <si>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</si>
  <si>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</si>
  <si>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</si>
  <si>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</si>
  <si>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</si>
  <si>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</si>
  <si>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</si>
  <si>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</si>
  <si>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</si>
  <si>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</si>
  <si>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</si>
  <si>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</si>
  <si>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</si>
  <si>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</si>
  <si>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</si>
  <si>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</si>
  <si>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</si>
  <si>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</si>
  <si>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</si>
  <si>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</si>
  <si>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</si>
  <si>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</si>
  <si>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</si>
  <si>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</si>
  <si>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</si>
  <si>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</si>
  <si>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</si>
  <si>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</si>
  <si>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</si>
  <si>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</si>
  <si>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</si>
  <si>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</si>
  <si>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</si>
  <si>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</si>
  <si>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</si>
  <si>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</si>
  <si>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</si>
  <si>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</si>
  <si>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</si>
  <si>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</si>
  <si>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</si>
  <si>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</si>
  <si>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</si>
  <si>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</si>
  <si>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</si>
  <si>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</si>
  <si>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</si>
  <si>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</si>
  <si>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</si>
  <si>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</si>
  <si>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</si>
  <si>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</si>
  <si>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</si>
  <si>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</si>
  <si>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</si>
  <si>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</si>
  <si>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</si>
  <si>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</si>
  <si>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</si>
  <si>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</si>
  <si>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</si>
  <si>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</si>
  <si>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</si>
  <si>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</si>
  <si>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</si>
  <si>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</si>
  <si>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</si>
  <si>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</si>
  <si>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</si>
  <si>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</si>
  <si>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</si>
  <si>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</si>
  <si>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</si>
  <si>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</si>
  <si>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</si>
  <si>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</si>
  <si>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</si>
  <si>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</si>
  <si>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</si>
  <si>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</si>
  <si>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</si>
  <si>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</si>
  <si>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</si>
  <si>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</si>
  <si>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</si>
  <si>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</si>
  <si>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</si>
  <si>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</si>
  <si>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</si>
  <si>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</si>
  <si>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</si>
  <si>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</si>
  <si>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</si>
  <si>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</si>
  <si>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</si>
  <si>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</si>
  <si>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</si>
  <si>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</si>
  <si>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</si>
  <si>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</si>
  <si>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</si>
  <si>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</si>
  <si>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</si>
  <si>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</si>
  <si>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</si>
  <si>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</si>
  <si>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</si>
  <si>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</si>
  <si>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</si>
  <si>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</si>
  <si>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</si>
  <si>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</si>
  <si>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</si>
  <si>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</si>
  <si>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</si>
  <si>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</si>
  <si>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</si>
  <si>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</si>
  <si>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</si>
  <si>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</si>
  <si>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</si>
  <si>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</si>
  <si>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</si>
  <si>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</si>
  <si>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</si>
  <si>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</si>
  <si>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</si>
  <si>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</si>
  <si>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</si>
  <si>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</si>
  <si>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</si>
  <si>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</si>
  <si>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</si>
  <si>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</si>
  <si>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</si>
  <si>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</si>
  <si>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</si>
  <si>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</si>
  <si>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</si>
  <si>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</si>
  <si>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</si>
  <si>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</si>
  <si>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</si>
  <si>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</si>
  <si>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</si>
  <si>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</si>
  <si>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</si>
  <si>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</si>
  <si>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</si>
  <si>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</si>
  <si>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</si>
  <si>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</si>
  <si>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</si>
  <si>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</si>
  <si>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</si>
  <si>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</si>
  <si>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</si>
  <si>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</si>
  <si>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</si>
  <si>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</si>
  <si>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</si>
  <si>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</si>
  <si>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</si>
  <si>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</si>
  <si>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</si>
  <si>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</si>
  <si>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</si>
  <si>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</si>
  <si>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</si>
  <si>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</si>
  <si>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</si>
  <si>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</si>
  <si>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</si>
  <si>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</si>
  <si>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</si>
  <si>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</si>
  <si>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</si>
  <si>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</si>
  <si>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</si>
  <si>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</si>
  <si>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</si>
  <si>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</si>
  <si>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</si>
  <si>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</si>
  <si>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</si>
  <si>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</si>
  <si>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</si>
  <si>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</si>
  <si>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</si>
  <si>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</si>
  <si>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</si>
  <si>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</si>
  <si>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</si>
  <si>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</si>
  <si>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</si>
  <si>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</si>
  <si>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</si>
  <si>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</si>
  <si>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</si>
  <si>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</si>
  <si>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</si>
  <si>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</si>
  <si>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</si>
  <si>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</si>
  <si>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</si>
  <si>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</si>
  <si>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</si>
  <si>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</si>
  <si>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</si>
  <si>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</si>
  <si>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</si>
  <si>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</si>
  <si>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</si>
  <si>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</si>
  <si>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</si>
  <si>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</si>
  <si>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</si>
  <si>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</si>
  <si>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</si>
  <si>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</si>
  <si>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</si>
  <si>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</si>
  <si>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</si>
  <si>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</si>
  <si>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</si>
  <si>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</si>
  <si>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</si>
  <si>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</si>
  <si>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</si>
  <si>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</si>
  <si>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</si>
  <si>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</si>
  <si>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</si>
  <si>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</si>
  <si>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</si>
  <si>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</si>
  <si>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</si>
  <si>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</si>
  <si>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</si>
  <si>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</si>
  <si>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</si>
  <si>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</si>
  <si>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</si>
  <si>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</si>
  <si>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</si>
  <si>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</si>
  <si>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</si>
  <si>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</si>
  <si>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</si>
  <si>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</si>
  <si>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</si>
  <si>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</si>
  <si>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</si>
  <si>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</si>
  <si>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</si>
  <si>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</si>
  <si>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</si>
  <si>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</si>
  <si>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</si>
  <si>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</si>
  <si>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</si>
  <si>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</si>
  <si>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</si>
  <si>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</si>
  <si>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</si>
  <si>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</si>
  <si>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</si>
  <si>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</si>
  <si>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</si>
  <si>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</si>
  <si>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</si>
  <si>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</si>
  <si>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</si>
  <si>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</si>
  <si>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</si>
  <si>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</si>
  <si>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</si>
  <si>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</si>
  <si>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</si>
  <si>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</si>
  <si>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</si>
  <si>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</si>
  <si>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</si>
  <si>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</si>
  <si>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</si>
  <si>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</si>
  <si>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</si>
  <si>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</si>
  <si>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</si>
  <si>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</si>
  <si>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</si>
  <si>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</si>
  <si>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</si>
  <si>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</si>
  <si>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</si>
  <si>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</si>
  <si>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</si>
  <si>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</si>
  <si>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</si>
  <si>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</si>
  <si>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</si>
  <si>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</si>
  <si>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</si>
  <si>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</si>
  <si>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</si>
  <si>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</si>
  <si>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</si>
  <si>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</si>
  <si>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</si>
  <si>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</si>
  <si>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</si>
  <si>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</si>
  <si>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</si>
  <si>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</si>
  <si>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</si>
  <si>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</si>
  <si>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</si>
  <si>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</si>
  <si>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</si>
  <si>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</si>
  <si>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</si>
  <si>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</si>
  <si>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</si>
  <si>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</si>
  <si>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</si>
  <si>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</si>
  <si>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</si>
  <si>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</si>
  <si>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</si>
  <si>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</si>
  <si>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</si>
  <si>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</si>
  <si>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</si>
  <si>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</si>
  <si>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</si>
  <si>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</si>
  <si>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</si>
  <si>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</si>
  <si>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</si>
  <si>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</si>
  <si>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</si>
  <si>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</si>
  <si>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</si>
  <si>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</si>
  <si>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</si>
  <si>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</si>
  <si>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</si>
  <si>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</si>
  <si>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</si>
  <si>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</si>
  <si>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</si>
  <si>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</si>
  <si>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</si>
  <si>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</si>
  <si>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</si>
  <si>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</si>
  <si>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</si>
  <si>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</si>
  <si>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</si>
  <si>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</si>
  <si>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</si>
  <si>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</si>
  <si>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</si>
  <si>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</si>
  <si>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</si>
  <si>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</si>
  <si>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</si>
  <si>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</si>
  <si>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</si>
  <si>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</si>
  <si>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</si>
  <si>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</si>
  <si>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</si>
  <si>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</si>
  <si>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</si>
  <si>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</si>
  <si>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</si>
  <si>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</si>
  <si>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</si>
  <si>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</si>
  <si>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</si>
  <si>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</si>
  <si>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</si>
  <si>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</si>
  <si>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</si>
  <si>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</si>
  <si>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</si>
  <si>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</si>
  <si>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</si>
  <si>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</si>
  <si>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</si>
  <si>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</si>
  <si>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</si>
  <si>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</si>
  <si>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</si>
  <si>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</si>
  <si>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</si>
  <si>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</si>
  <si>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</si>
  <si>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</si>
  <si>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</si>
  <si>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</si>
  <si>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</si>
  <si>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</si>
  <si>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</si>
  <si>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</si>
  <si>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</si>
  <si>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</si>
  <si>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</si>
  <si>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</si>
  <si>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</si>
  <si>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</si>
  <si>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</si>
  <si>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</si>
  <si>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</si>
  <si>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</si>
  <si>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</si>
  <si>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</si>
  <si>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</si>
  <si>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</si>
  <si>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</si>
  <si>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</si>
  <si>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</si>
  <si>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</si>
  <si>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</si>
  <si>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</si>
  <si>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</si>
  <si>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</si>
  <si>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</si>
  <si>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</si>
  <si>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</si>
  <si>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</si>
  <si>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</si>
  <si>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</si>
  <si>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</si>
  <si>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</si>
  <si>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</si>
  <si>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</si>
  <si>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</si>
  <si>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</si>
  <si>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</si>
  <si>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</si>
  <si>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</si>
  <si>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</si>
  <si>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</si>
  <si>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</si>
  <si>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</si>
  <si>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</si>
  <si>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</si>
  <si>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</si>
  <si>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</si>
  <si>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</si>
  <si>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</si>
  <si>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</si>
  <si>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</si>
  <si>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</si>
  <si>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</si>
  <si>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</si>
  <si>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</si>
  <si>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</si>
  <si>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</si>
  <si>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</si>
  <si>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</si>
  <si>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</si>
  <si>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</si>
  <si>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</si>
  <si>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</si>
  <si>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</si>
  <si>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</si>
  <si>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</si>
  <si>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</si>
  <si>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</si>
  <si>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</si>
  <si>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</si>
  <si>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</si>
  <si>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</si>
  <si>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</si>
  <si>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</si>
  <si>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</si>
  <si>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</si>
  <si>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</si>
  <si>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</si>
  <si>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</si>
  <si>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</si>
  <si>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</si>
  <si>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</si>
  <si>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</si>
  <si>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</si>
  <si>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</si>
  <si>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</si>
  <si>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</si>
  <si>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</si>
  <si>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</si>
  <si>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</si>
  <si>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</si>
  <si>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</si>
  <si>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</si>
  <si>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</si>
  <si>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</si>
  <si>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</si>
  <si>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</si>
  <si>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</si>
  <si>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</si>
  <si>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</si>
  <si>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</si>
  <si>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</si>
  <si>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</si>
  <si>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</si>
  <si>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</si>
  <si>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</si>
  <si>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</si>
  <si>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</si>
  <si>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</si>
  <si>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</si>
  <si>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</si>
  <si>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</si>
  <si>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</si>
  <si>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</si>
  <si>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</si>
  <si>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</si>
  <si>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</si>
  <si>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</si>
  <si>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</si>
  <si>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</si>
  <si>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</si>
  <si>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</si>
  <si>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</si>
  <si>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</si>
  <si>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</si>
  <si>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</si>
  <si>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</si>
  <si>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</si>
  <si>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</si>
  <si>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</si>
  <si>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</si>
  <si>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</si>
  <si>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</si>
  <si>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</si>
  <si>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</si>
  <si>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</si>
  <si>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</si>
  <si>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</si>
  <si>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</si>
  <si>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</si>
  <si>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</si>
  <si>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</si>
  <si>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</si>
  <si>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</si>
  <si>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</si>
  <si>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</si>
  <si>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</si>
  <si>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</si>
  <si>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</si>
  <si>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</si>
  <si>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</si>
  <si>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</si>
  <si>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</si>
  <si>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</si>
  <si>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</si>
  <si>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</si>
  <si>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</si>
  <si>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</si>
  <si>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</si>
  <si>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</si>
  <si>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</si>
  <si>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</si>
  <si>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</si>
  <si>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</si>
  <si>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</si>
  <si>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</si>
  <si>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</si>
  <si>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</si>
  <si>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</si>
  <si>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</si>
  <si>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</si>
  <si>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</si>
  <si>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</si>
  <si>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</si>
  <si>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</si>
  <si>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</si>
  <si>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</si>
  <si>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</si>
  <si>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</si>
  <si>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</si>
  <si>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</si>
  <si>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</si>
  <si>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</si>
  <si>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</si>
  <si>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</si>
  <si>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</si>
  <si>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</si>
  <si>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</si>
  <si>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</si>
  <si>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</si>
  <si>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</si>
  <si>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</si>
  <si>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</si>
  <si>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</si>
  <si>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</si>
  <si>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</si>
  <si>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</si>
  <si>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</si>
  <si>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</si>
  <si>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</si>
  <si>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</si>
  <si>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</si>
  <si>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</si>
  <si>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</si>
  <si>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</si>
  <si>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</si>
  <si>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</si>
  <si>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</si>
  <si>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</si>
  <si>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</si>
  <si>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</si>
  <si>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</si>
  <si>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</si>
  <si>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</si>
  <si>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</si>
  <si>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</si>
  <si>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</si>
  <si>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</si>
  <si>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</si>
  <si>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</si>
  <si>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</si>
  <si>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</si>
  <si>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</si>
  <si>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</si>
  <si>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</si>
  <si>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</si>
  <si>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</si>
  <si>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</si>
  <si>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</si>
  <si>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</si>
  <si>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</si>
  <si>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</si>
  <si>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</si>
  <si>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</si>
  <si>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</si>
  <si>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</si>
  <si>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</si>
  <si>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</si>
  <si>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</si>
  <si>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</si>
  <si>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</si>
  <si>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</si>
  <si>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</si>
  <si>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</si>
  <si>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</si>
  <si>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</si>
  <si>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</si>
  <si>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</si>
  <si>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</si>
  <si>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</si>
  <si>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</si>
  <si>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</si>
  <si>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</si>
  <si>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</si>
  <si>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</si>
  <si>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</si>
  <si>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</si>
  <si>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</si>
  <si>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</si>
  <si>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</si>
  <si>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</si>
  <si>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</si>
  <si>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</si>
  <si>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</si>
  <si>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</si>
  <si>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</si>
  <si>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</si>
  <si>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</si>
  <si>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</si>
  <si>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</si>
  <si>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</si>
  <si>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</si>
  <si>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</si>
  <si>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</si>
  <si>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</si>
  <si>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</si>
  <si>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</si>
  <si>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</si>
  <si>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</si>
  <si>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</si>
  <si>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</si>
  <si>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</si>
  <si>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</si>
  <si>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</si>
  <si>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</si>
  <si>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</si>
  <si>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</si>
  <si>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</si>
  <si>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</si>
  <si>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</si>
  <si>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</si>
  <si>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</si>
  <si>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</si>
  <si>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</si>
  <si>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</si>
  <si>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</si>
  <si>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</si>
  <si>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</si>
  <si>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</si>
  <si>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</si>
  <si>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</si>
  <si>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</si>
  <si>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</si>
  <si>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</si>
  <si>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</si>
  <si>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</si>
  <si>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</si>
  <si>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</si>
  <si>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</si>
  <si>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</si>
  <si>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</si>
  <si>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</si>
  <si>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</si>
  <si>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</si>
  <si>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</si>
  <si>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</si>
  <si>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</si>
  <si>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</si>
  <si>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</si>
  <si>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</si>
  <si>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</si>
  <si>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</si>
  <si>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</si>
  <si>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</si>
  <si>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</si>
  <si>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</si>
  <si>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</si>
  <si>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</si>
  <si>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</si>
  <si>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</si>
  <si>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</si>
  <si>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</si>
  <si>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</si>
  <si>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</si>
  <si>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</si>
  <si>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</si>
  <si>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</si>
  <si>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</si>
  <si>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</si>
  <si>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</si>
  <si>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</si>
  <si>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</si>
  <si>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</si>
  <si>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</si>
  <si>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</si>
  <si>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</si>
  <si>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</si>
  <si>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</si>
  <si>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</si>
  <si>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</si>
  <si>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</si>
  <si>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</si>
  <si>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</si>
  <si>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</si>
  <si>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</si>
  <si>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</si>
  <si>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</si>
  <si>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</si>
  <si>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</si>
  <si>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</si>
  <si>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</si>
  <si>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</si>
  <si>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</si>
  <si>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</si>
  <si>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</si>
  <si>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</si>
  <si>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</si>
  <si>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</si>
  <si>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</si>
  <si>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</si>
  <si>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</si>
  <si>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</si>
  <si>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</si>
  <si>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</si>
  <si>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</si>
  <si>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</si>
  <si>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</si>
  <si>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</si>
  <si>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</si>
  <si>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</si>
  <si>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</si>
  <si>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</si>
  <si>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</si>
  <si>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</si>
  <si>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</si>
  <si>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</si>
  <si>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</si>
  <si>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</si>
  <si>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</si>
  <si>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</si>
  <si>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</si>
  <si>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</si>
  <si>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</si>
  <si>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</si>
  <si>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</si>
  <si>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</si>
  <si>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</si>
  <si>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</si>
  <si>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</si>
  <si>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</si>
  <si>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</si>
  <si>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</si>
  <si>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</si>
  <si>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</si>
  <si>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</si>
  <si>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</si>
  <si>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</si>
  <si>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</si>
  <si>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</si>
  <si>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</si>
  <si>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</si>
  <si>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</si>
  <si>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</si>
  <si>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</si>
  <si>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</si>
  <si>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</si>
  <si>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</si>
  <si>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</si>
  <si>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</si>
  <si>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</si>
  <si>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</si>
  <si>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</si>
  <si>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</si>
  <si>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</si>
  <si>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</si>
  <si>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</si>
  <si>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</si>
  <si>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</si>
  <si>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</si>
  <si>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</si>
  <si>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</si>
  <si>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</si>
  <si>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</si>
  <si>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</si>
  <si>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</si>
  <si>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</si>
  <si>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</si>
  <si>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</si>
  <si>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</si>
  <si>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</si>
  <si>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</si>
  <si>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</si>
  <si>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</si>
  <si>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</si>
  <si>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</si>
  <si>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</si>
  <si>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</si>
  <si>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</si>
  <si>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</si>
  <si>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</si>
  <si>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</si>
  <si>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</si>
  <si>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</si>
  <si>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</si>
  <si>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</si>
  <si>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</si>
  <si>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</si>
  <si>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</si>
  <si>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</si>
  <si>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</si>
  <si>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</si>
  <si>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</si>
  <si>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</si>
  <si>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</si>
  <si>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</si>
  <si>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</si>
  <si>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</si>
  <si>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</si>
  <si>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</si>
  <si>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</si>
  <si>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</si>
  <si>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</si>
  <si>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</si>
  <si>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</si>
  <si>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</si>
  <si>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</si>
  <si>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</si>
  <si>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</si>
  <si>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</si>
  <si>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</si>
  <si>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</si>
  <si>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</si>
  <si>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</si>
  <si>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</si>
  <si>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</si>
  <si>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</si>
  <si>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</si>
  <si>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</si>
  <si>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</si>
  <si>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</si>
  <si>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</si>
  <si>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</si>
  <si>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</si>
  <si>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</si>
  <si>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</si>
  <si>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</si>
  <si>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</si>
  <si>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</si>
  <si>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</si>
  <si>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</si>
  <si>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</si>
  <si>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</si>
  <si>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</si>
  <si>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</si>
  <si>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</si>
  <si>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</si>
  <si>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</si>
  <si>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</si>
  <si>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</si>
  <si>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</si>
  <si>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</si>
  <si>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</si>
  <si>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</si>
  <si>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</si>
  <si>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</si>
  <si>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</si>
  <si>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</si>
  <si>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</si>
  <si>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</si>
  <si>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</si>
  <si>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</si>
  <si>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</si>
  <si>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</si>
  <si>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</si>
  <si>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</si>
  <si>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</si>
  <si>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</si>
  <si>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</si>
  <si>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</si>
  <si>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</si>
  <si>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</si>
  <si>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</si>
  <si>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</si>
  <si>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</si>
  <si>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</si>
  <si>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</si>
  <si>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</si>
  <si>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</si>
  <si>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</si>
  <si>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</si>
  <si>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</si>
  <si>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</si>
  <si>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</si>
  <si>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</si>
  <si>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</si>
  <si>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</si>
  <si>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</si>
  <si>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</si>
  <si>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</si>
  <si>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</si>
  <si>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</si>
  <si>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</si>
  <si>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</si>
  <si>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</si>
  <si>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</si>
  <si>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</si>
  <si>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</si>
  <si>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</si>
  <si>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</si>
  <si>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</si>
  <si>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</si>
  <si>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</si>
  <si>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</si>
  <si>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</si>
  <si>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</si>
  <si>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</si>
  <si>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</si>
  <si>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</si>
  <si>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</si>
  <si>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</si>
  <si>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</si>
  <si>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</si>
  <si>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</si>
  <si>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</si>
  <si>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</si>
  <si>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</si>
  <si>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</si>
  <si>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</si>
  <si>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</si>
  <si>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</si>
  <si>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</si>
  <si>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</si>
  <si>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</si>
  <si>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</si>
  <si>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</si>
  <si>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</si>
  <si>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</si>
  <si>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</si>
  <si>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</si>
  <si>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</si>
  <si>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</si>
  <si>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</si>
  <si>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</si>
  <si>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</si>
  <si>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</si>
  <si>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</si>
  <si>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</si>
  <si>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</si>
  <si>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</si>
  <si>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</si>
  <si>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</si>
  <si>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</si>
  <si>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</si>
  <si>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</si>
  <si>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</si>
  <si>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</si>
  <si>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</si>
  <si>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</si>
  <si>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</si>
  <si>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</si>
  <si>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</si>
  <si>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</si>
  <si>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</si>
  <si>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</si>
  <si>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</si>
  <si>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</si>
  <si>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</si>
  <si>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</si>
  <si>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</si>
  <si>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</si>
  <si>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</si>
  <si>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</si>
  <si>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</si>
  <si>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</si>
  <si>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</si>
  <si>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</si>
  <si>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</si>
  <si>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</si>
  <si>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</si>
  <si>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</si>
  <si>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</si>
  <si>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</si>
  <si>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</si>
  <si>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</si>
  <si>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</si>
  <si>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</si>
  <si>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</si>
  <si>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</si>
  <si>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</si>
  <si>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</si>
  <si>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</si>
  <si>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</si>
  <si>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</si>
  <si>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</si>
  <si>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</si>
  <si>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</si>
  <si>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</si>
  <si>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</si>
  <si>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</si>
  <si>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</si>
  <si>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</si>
  <si>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</si>
  <si>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</si>
  <si>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</si>
  <si>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</si>
  <si>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</si>
  <si>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</si>
  <si>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</si>
  <si>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</si>
  <si>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</si>
  <si>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</si>
  <si>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</si>
  <si>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</si>
  <si>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</si>
  <si>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</si>
  <si>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</si>
  <si>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</si>
  <si>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</si>
  <si>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</si>
  <si>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</si>
  <si>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</si>
  <si>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</si>
  <si>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</si>
  <si>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</si>
  <si>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</si>
  <si>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</si>
  <si>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</si>
  <si>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</si>
  <si>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</si>
  <si>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</si>
  <si>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</si>
  <si>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</si>
  <si>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</si>
  <si>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</si>
  <si>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</si>
  <si>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</si>
  <si>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</si>
  <si>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</si>
  <si>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</si>
  <si>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</si>
  <si>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</si>
  <si>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</si>
  <si>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</si>
  <si>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</si>
  <si>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</si>
  <si>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</si>
  <si>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</si>
  <si>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</si>
  <si>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</si>
  <si>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</si>
  <si>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</si>
  <si>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</si>
  <si>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</si>
  <si>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</si>
  <si>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</si>
  <si>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</si>
  <si>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</si>
  <si>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</si>
  <si>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</si>
  <si>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</si>
  <si>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</si>
  <si>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</si>
  <si>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</si>
  <si>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</si>
  <si>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</si>
  <si>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</si>
  <si>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</si>
  <si>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</si>
  <si>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</si>
  <si>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</si>
  <si>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</si>
  <si>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</si>
  <si>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</si>
  <si>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</si>
  <si>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</si>
  <si>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</si>
  <si>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</si>
  <si>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</si>
  <si>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</si>
  <si>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</si>
  <si>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</si>
  <si>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</si>
  <si>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</si>
  <si>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</si>
  <si>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</si>
  <si>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</si>
  <si>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</si>
  <si>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</si>
  <si>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</si>
  <si>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</si>
  <si>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</si>
  <si>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</si>
  <si>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</si>
  <si>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</si>
  <si>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</si>
  <si>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</si>
  <si>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</si>
  <si>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</si>
  <si>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</si>
  <si>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</si>
  <si>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</si>
  <si>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</si>
  <si>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</si>
  <si>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</si>
  <si>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</si>
  <si>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</si>
  <si>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</si>
  <si>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</si>
  <si>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</si>
  <si>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</si>
  <si>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</si>
  <si>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</si>
  <si>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</si>
  <si>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</si>
  <si>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</si>
  <si>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</si>
  <si>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</si>
  <si>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</si>
  <si>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</si>
  <si>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</si>
  <si>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</si>
  <si>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</si>
  <si>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</si>
  <si>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</si>
  <si>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</si>
  <si>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</si>
  <si>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</si>
  <si>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</si>
  <si>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</si>
  <si>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</si>
  <si>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</si>
  <si>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</si>
  <si>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</si>
  <si>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</si>
  <si>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</si>
  <si>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</si>
  <si>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</si>
  <si>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</si>
  <si>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</si>
  <si>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</si>
  <si>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</si>
  <si>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</si>
  <si>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</si>
  <si>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</si>
  <si>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</si>
  <si>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</si>
  <si>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</si>
  <si>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</si>
  <si>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</si>
  <si>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</si>
  <si>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</si>
  <si>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</si>
  <si>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</si>
  <si>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</si>
  <si>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</si>
  <si>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</si>
  <si>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</si>
  <si>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</si>
  <si>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</si>
  <si>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</si>
  <si>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</si>
  <si>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</si>
  <si>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</si>
  <si>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</si>
  <si>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</si>
  <si>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</si>
  <si>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</si>
  <si>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</si>
  <si>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</si>
  <si>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</si>
  <si>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</si>
  <si>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</si>
  <si>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</si>
  <si>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</si>
  <si>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</si>
  <si>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</si>
  <si>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</si>
  <si>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</si>
  <si>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</si>
  <si>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</si>
  <si>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</si>
  <si>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</si>
  <si>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</si>
  <si>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</si>
  <si>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</si>
  <si>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</si>
  <si>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</si>
  <si>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</si>
  <si>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</si>
  <si>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</si>
  <si>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</si>
  <si>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</si>
  <si>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</si>
  <si>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</si>
  <si>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</si>
  <si>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</si>
  <si>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</si>
  <si>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</si>
  <si>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</si>
  <si>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</si>
  <si>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</si>
  <si>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</si>
  <si>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</si>
  <si>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</si>
  <si>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</si>
  <si>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</si>
  <si>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</si>
  <si>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</si>
  <si>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</si>
  <si>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</si>
  <si>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</si>
  <si>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</si>
  <si>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</si>
  <si>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</si>
  <si>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</si>
  <si>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</si>
  <si>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</si>
  <si>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</si>
  <si>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</si>
  <si>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</si>
  <si>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</si>
  <si>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</si>
  <si>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</si>
  <si>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</si>
  <si>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</si>
  <si>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</si>
  <si>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</si>
  <si>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</si>
  <si>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</si>
  <si>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</si>
  <si>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</si>
  <si>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</si>
  <si>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</si>
  <si>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</si>
  <si>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</si>
  <si>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</si>
  <si>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</si>
  <si>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</si>
  <si>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</si>
  <si>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</si>
  <si>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</si>
  <si>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</si>
  <si>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</si>
  <si>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</si>
  <si>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</si>
  <si>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</si>
  <si>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</si>
  <si>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</si>
  <si>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</si>
  <si>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</si>
  <si>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</si>
  <si>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</si>
  <si>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</si>
  <si>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</si>
  <si>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</si>
  <si>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</si>
  <si>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</si>
  <si>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</si>
  <si>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</si>
  <si>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</si>
  <si>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</si>
  <si>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</si>
  <si>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</si>
  <si>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</si>
  <si>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</si>
  <si>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</si>
  <si>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</si>
  <si>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</si>
  <si>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</si>
  <si>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</si>
  <si>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</si>
  <si>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</si>
  <si>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</si>
  <si>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</si>
  <si>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</si>
  <si>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</si>
  <si>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</si>
  <si>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</si>
  <si>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</si>
  <si>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</si>
  <si>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</si>
  <si>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</si>
  <si>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</si>
  <si>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</si>
  <si>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</si>
  <si>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</si>
  <si>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</si>
  <si>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</si>
  <si>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</si>
  <si>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</si>
  <si>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</si>
  <si>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</si>
  <si>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</si>
  <si>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</si>
  <si>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</si>
  <si>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</si>
  <si>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</si>
  <si>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</si>
  <si>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</si>
  <si>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</si>
  <si>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</si>
  <si>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</si>
  <si>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</si>
  <si>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</si>
  <si>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</si>
  <si>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</si>
  <si>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</si>
  <si>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</si>
  <si>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</si>
  <si>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</si>
  <si>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</si>
  <si>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</si>
  <si>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</si>
  <si>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</si>
  <si>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</si>
  <si>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</si>
  <si>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</si>
  <si>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</si>
  <si>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</si>
  <si>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</si>
  <si>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</si>
  <si>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</si>
  <si>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</si>
  <si>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</si>
  <si>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</si>
  <si>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</si>
  <si>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</si>
  <si>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</si>
  <si>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</si>
  <si>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</si>
  <si>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</si>
  <si>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</si>
  <si>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</si>
  <si>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</si>
  <si>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</si>
  <si>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</si>
  <si>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</si>
  <si>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</si>
  <si>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</si>
  <si>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</si>
  <si>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</si>
  <si>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</si>
  <si>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</si>
  <si>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</si>
  <si>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</si>
  <si>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</si>
  <si>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</si>
  <si>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</si>
  <si>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</si>
  <si>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</si>
  <si>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</si>
  <si>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</si>
  <si>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</si>
  <si>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</si>
  <si>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</si>
  <si>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</si>
  <si>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</si>
  <si>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</si>
  <si>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</si>
  <si>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</si>
  <si>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</si>
  <si>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</si>
  <si>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</si>
  <si>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</si>
  <si>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</si>
  <si>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</si>
  <si>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</si>
  <si>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</si>
  <si>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</si>
  <si>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</si>
  <si>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</si>
  <si>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</si>
  <si>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</si>
  <si>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</si>
  <si>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</si>
  <si>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</si>
  <si>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</si>
  <si>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</si>
  <si>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</si>
  <si>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</si>
  <si>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</si>
  <si>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</si>
  <si>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</si>
  <si>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</si>
  <si>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</si>
  <si>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</si>
  <si>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</si>
  <si>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</si>
  <si>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</si>
  <si>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</si>
  <si>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</si>
  <si>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</si>
  <si>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</si>
  <si>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</si>
  <si>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</si>
  <si>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</si>
  <si>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</si>
  <si>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</si>
  <si>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</si>
  <si>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</si>
  <si>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</si>
  <si>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</si>
  <si>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</si>
  <si>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</si>
  <si>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</si>
  <si>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</si>
  <si>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</si>
  <si>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</si>
  <si>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</si>
  <si>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</si>
  <si>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</si>
  <si>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</si>
  <si>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</si>
  <si>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</si>
  <si>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</si>
  <si>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</si>
  <si>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</si>
  <si>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</si>
  <si>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</si>
  <si>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</si>
  <si>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</si>
  <si>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</si>
  <si>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</si>
  <si>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</si>
  <si>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</si>
  <si>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</si>
  <si>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</si>
  <si>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</si>
  <si>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</si>
  <si>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</si>
  <si>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</si>
  <si>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</si>
  <si>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</si>
  <si>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</si>
  <si>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</si>
  <si>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</si>
  <si>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</si>
  <si>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</si>
  <si>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</si>
  <si>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</si>
  <si>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</si>
  <si>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</si>
  <si>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</si>
  <si>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</si>
  <si>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</si>
  <si>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</si>
  <si>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</si>
  <si>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</si>
  <si>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</si>
  <si>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</si>
  <si>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</si>
  <si>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</si>
  <si>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</si>
  <si>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</si>
  <si>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</si>
  <si>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</si>
  <si>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</si>
  <si>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</si>
  <si>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</si>
  <si>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</si>
  <si>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</si>
  <si>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</si>
  <si>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</si>
  <si>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</si>
  <si>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</si>
  <si>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</si>
  <si>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</si>
  <si>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</si>
  <si>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</si>
  <si>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</si>
  <si>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</si>
  <si>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</si>
  <si>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</si>
  <si>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</si>
  <si>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</si>
  <si>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</si>
  <si>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</si>
  <si>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</si>
  <si>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</si>
  <si>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</si>
  <si>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</si>
  <si>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</si>
  <si>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</si>
  <si>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</si>
  <si>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</si>
  <si>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</si>
  <si>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</si>
  <si>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</si>
  <si>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</si>
  <si>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</si>
  <si>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</si>
  <si>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</si>
  <si>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</si>
  <si>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</si>
  <si>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</si>
  <si>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</si>
  <si>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</si>
  <si>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</si>
  <si>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</si>
  <si>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</si>
  <si>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</si>
  <si>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</si>
  <si>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</si>
  <si>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</si>
  <si>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</si>
  <si>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</si>
  <si>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</si>
  <si>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</si>
  <si>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</si>
  <si>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</si>
  <si>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</si>
  <si>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</si>
  <si>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</si>
  <si>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</si>
  <si>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</si>
  <si>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</si>
  <si>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</si>
  <si>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</si>
  <si>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</si>
  <si>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</si>
  <si>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</si>
  <si>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</si>
  <si>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</si>
  <si>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</si>
  <si>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</si>
  <si>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</si>
  <si>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</si>
  <si>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</si>
  <si>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</si>
  <si>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</si>
  <si>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</si>
  <si>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</si>
  <si>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</si>
  <si>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</si>
  <si>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</si>
  <si>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</si>
  <si>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</si>
  <si>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</si>
  <si>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</si>
  <si>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</si>
  <si>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</si>
  <si>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</si>
  <si>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</si>
  <si>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</si>
  <si>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</si>
  <si>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</si>
  <si>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</si>
  <si>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</si>
  <si>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</si>
  <si>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</si>
  <si>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</si>
  <si>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</si>
  <si>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</si>
  <si>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</si>
  <si>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</si>
  <si>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</si>
  <si>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</si>
  <si>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</si>
  <si>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</si>
  <si>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</si>
  <si>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</si>
  <si>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</si>
  <si>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</si>
  <si>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</si>
  <si>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</si>
  <si>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</si>
  <si>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</si>
  <si>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</si>
  <si>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</si>
  <si>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</si>
  <si>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</si>
  <si>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</si>
  <si>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</si>
  <si>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</si>
  <si>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</si>
  <si>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</si>
  <si>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</si>
  <si>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</si>
  <si>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</si>
  <si>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</si>
  <si>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</si>
  <si>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</si>
  <si>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</si>
  <si>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</si>
  <si>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</si>
  <si>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</si>
  <si>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</si>
  <si>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</si>
  <si>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</si>
  <si>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</si>
  <si>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</si>
  <si>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</si>
  <si>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</si>
  <si>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</si>
  <si>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</si>
  <si>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</si>
  <si>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</si>
  <si>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</si>
  <si>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</si>
  <si>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</si>
  <si>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</si>
  <si>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</si>
  <si>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</si>
  <si>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</si>
  <si>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</si>
  <si>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</si>
  <si>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</si>
  <si>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</si>
  <si>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</si>
  <si>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</si>
  <si>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</si>
  <si>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</si>
  <si>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</si>
  <si>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</si>
  <si>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</si>
  <si>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</si>
  <si>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</si>
  <si>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</si>
  <si>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</si>
  <si>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</si>
  <si>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</si>
  <si>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</si>
  <si>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</si>
  <si>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</si>
  <si>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</si>
  <si>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</si>
  <si>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</si>
  <si>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</si>
  <si>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</si>
  <si>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</si>
  <si>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</si>
  <si>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</si>
  <si>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</si>
  <si>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</si>
  <si>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</si>
  <si>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</si>
  <si>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</si>
  <si>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</si>
  <si>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</si>
  <si>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</si>
  <si>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</si>
  <si>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</si>
  <si>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</si>
  <si>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</si>
  <si>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</si>
  <si>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</si>
  <si>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</si>
  <si>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</si>
  <si>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</si>
  <si>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</si>
  <si>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</si>
  <si>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</si>
  <si>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</si>
  <si>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</si>
  <si>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</si>
  <si>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</si>
  <si>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</si>
  <si>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</si>
  <si>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</si>
  <si>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</si>
  <si>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</si>
  <si>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</si>
  <si>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</si>
  <si>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</si>
  <si>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</si>
  <si>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</si>
  <si>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</si>
  <si>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</si>
  <si>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</si>
  <si>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</si>
  <si>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</si>
  <si>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</si>
  <si>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</si>
  <si>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</si>
  <si>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</si>
  <si>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</si>
  <si>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</si>
  <si>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</si>
  <si>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</si>
  <si>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</si>
  <si>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</si>
  <si>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</si>
  <si>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</si>
  <si>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</si>
  <si>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</si>
  <si>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</si>
  <si>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</si>
  <si>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</si>
  <si>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</si>
  <si>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</si>
  <si>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</si>
  <si>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</si>
  <si>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</si>
  <si>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</si>
  <si>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</si>
  <si>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</si>
  <si>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</si>
  <si>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</si>
  <si>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</si>
  <si>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</si>
  <si>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</si>
  <si>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</si>
  <si>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</si>
  <si>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</si>
  <si>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</si>
  <si>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</si>
  <si>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</si>
  <si>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</si>
  <si>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</si>
  <si>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</si>
  <si>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</si>
  <si>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</si>
  <si>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</si>
  <si>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</si>
  <si>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</si>
  <si>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</si>
  <si>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</si>
  <si>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</si>
  <si>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</si>
  <si>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</si>
  <si>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</si>
  <si>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</si>
  <si>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</si>
  <si>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</si>
  <si>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</si>
  <si>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</si>
  <si>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</si>
  <si>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</si>
  <si>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</si>
  <si>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</si>
  <si>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</si>
  <si>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</si>
  <si>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</si>
  <si>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</si>
  <si>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</si>
  <si>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</si>
  <si>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</si>
  <si>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</si>
  <si>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</si>
  <si>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</si>
  <si>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</si>
  <si>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</si>
  <si>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</si>
  <si>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</si>
  <si>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</si>
  <si>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</si>
  <si>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</si>
  <si>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</si>
  <si>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</si>
  <si>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</si>
  <si>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</si>
  <si>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</si>
  <si>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</si>
  <si>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</si>
  <si>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</si>
  <si>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</si>
  <si>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</si>
  <si>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</si>
  <si>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</si>
  <si>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</si>
  <si>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</si>
  <si>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</si>
  <si>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</si>
  <si>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</si>
  <si>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</si>
  <si>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</si>
  <si>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</si>
  <si>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</si>
  <si>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</si>
  <si>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</si>
  <si>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</si>
  <si>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</si>
  <si>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</si>
  <si>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</si>
  <si>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</si>
  <si>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</si>
  <si>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</si>
  <si>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</si>
  <si>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</si>
  <si>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</si>
  <si>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</si>
  <si>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</si>
  <si>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</si>
  <si>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</si>
  <si>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</si>
  <si>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</si>
  <si>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</si>
  <si>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</si>
  <si>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</si>
  <si>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</si>
  <si>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</si>
  <si>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</si>
  <si>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</si>
  <si>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</si>
  <si>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</si>
  <si>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</si>
  <si>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</si>
  <si>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</si>
  <si>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</si>
  <si>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</si>
  <si>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</si>
  <si>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</si>
  <si>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</si>
  <si>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</si>
  <si>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</si>
  <si>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</si>
  <si>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</si>
  <si>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</si>
  <si>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</si>
  <si>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</si>
  <si>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</si>
  <si>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</si>
  <si>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</si>
  <si>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</si>
  <si>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</si>
  <si>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</si>
  <si>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</si>
  <si>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</si>
  <si>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</si>
  <si>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</si>
  <si>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</si>
  <si>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</si>
  <si>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</si>
  <si>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</si>
  <si>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</si>
  <si>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</si>
  <si>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</si>
  <si>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</si>
  <si>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</si>
  <si>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</si>
  <si>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</si>
  <si>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</si>
  <si>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</si>
  <si>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</si>
  <si>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</si>
  <si>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</si>
  <si>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</si>
  <si>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</si>
  <si>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</si>
  <si>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</si>
  <si>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</si>
  <si>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</si>
  <si>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</si>
  <si>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</si>
  <si>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</si>
  <si>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</si>
  <si>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</si>
  <si>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</si>
  <si>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</si>
  <si>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</si>
  <si>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</si>
  <si>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</si>
  <si>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</si>
  <si>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</si>
  <si>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</si>
  <si>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</si>
  <si>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</si>
  <si>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</si>
  <si>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</si>
  <si>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</si>
  <si>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</si>
  <si>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</si>
  <si>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</si>
  <si>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</si>
  <si>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</si>
  <si>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</si>
  <si>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</si>
  <si>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</si>
  <si>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</si>
  <si>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</si>
  <si>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</si>
  <si>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</si>
  <si>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</si>
  <si>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</si>
  <si>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</si>
  <si>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</si>
  <si>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</si>
  <si>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</si>
  <si>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</si>
  <si>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</si>
  <si>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</si>
  <si>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</si>
  <si>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</si>
  <si>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</si>
  <si>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</si>
  <si>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</si>
  <si>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</si>
  <si>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</si>
  <si>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</si>
  <si>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</si>
  <si>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</si>
  <si>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</si>
  <si>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</si>
  <si>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</si>
  <si>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</si>
  <si>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</si>
  <si>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</si>
  <si>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</si>
  <si>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</si>
  <si>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</si>
  <si>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</si>
  <si>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</si>
  <si>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</si>
  <si>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</si>
  <si>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</si>
  <si>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</si>
  <si>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</si>
  <si>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</si>
  <si>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</si>
  <si>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</si>
  <si>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</si>
  <si>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</si>
  <si>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</si>
  <si>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</si>
  <si>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</si>
  <si>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</si>
  <si>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</si>
  <si>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</si>
  <si>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</si>
  <si>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</si>
  <si>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</si>
  <si>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</si>
  <si>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</si>
  <si>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</si>
  <si>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</si>
  <si>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</si>
  <si>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</si>
  <si>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</si>
  <si>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</si>
  <si>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</si>
  <si>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</si>
  <si>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</si>
  <si>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</si>
  <si>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</si>
  <si>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</si>
  <si>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</si>
  <si>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</si>
  <si>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</si>
  <si>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</si>
  <si>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</si>
  <si>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</si>
  <si>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</si>
  <si>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</si>
  <si>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</si>
  <si>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</si>
  <si>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</si>
  <si>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</si>
  <si>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</si>
  <si>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</si>
  <si>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</si>
  <si>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</si>
  <si>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</si>
  <si>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</si>
  <si>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</si>
  <si>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</si>
  <si>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</si>
  <si>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</si>
  <si>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</si>
  <si>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</si>
  <si>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</si>
  <si>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</si>
  <si>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</si>
  <si>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</si>
  <si>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</si>
  <si>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</si>
  <si>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</si>
  <si>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</si>
  <si>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</si>
  <si>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</si>
  <si>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</si>
  <si>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</si>
  <si>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</si>
  <si>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</si>
  <si>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</si>
  <si>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</si>
  <si>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</si>
  <si>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</si>
  <si>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</si>
  <si>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</si>
  <si>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</si>
  <si>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</si>
  <si>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</si>
  <si>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</si>
  <si>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</si>
  <si>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</si>
  <si>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</si>
  <si>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</si>
  <si>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</si>
  <si>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</si>
  <si>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</si>
  <si>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</si>
  <si>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</si>
  <si>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</si>
  <si>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</si>
  <si>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</si>
  <si>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</si>
  <si>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</si>
  <si>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</si>
  <si>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</si>
  <si>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</si>
  <si>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</si>
  <si>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</si>
  <si>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</si>
  <si>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</si>
  <si>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</si>
  <si>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</si>
  <si>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</si>
  <si>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</si>
  <si>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</si>
  <si>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</si>
  <si>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</si>
  <si>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</si>
  <si>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</si>
  <si>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</si>
  <si>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</si>
  <si>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</si>
  <si>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</si>
  <si>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</si>
  <si>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</si>
  <si>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</si>
  <si>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</si>
  <si>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</si>
  <si>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</si>
  <si>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</si>
  <si>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</si>
  <si>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</si>
  <si>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</si>
  <si>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</si>
  <si>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</si>
  <si>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</si>
  <si>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</si>
  <si>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</si>
  <si>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</si>
  <si>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</si>
  <si>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</si>
  <si>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</si>
  <si>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</si>
  <si>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</si>
  <si>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</si>
  <si>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</si>
  <si>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</si>
  <si>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</si>
  <si>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</si>
  <si>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</si>
  <si>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</si>
  <si>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</si>
  <si>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</si>
  <si>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</si>
  <si>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</si>
  <si>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</si>
  <si>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</si>
  <si>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</si>
  <si>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</si>
  <si>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</si>
  <si>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</si>
  <si>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</si>
  <si>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</si>
  <si>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</si>
  <si>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</si>
  <si>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</si>
  <si>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</si>
  <si>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</si>
  <si>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</si>
  <si>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</si>
  <si>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</si>
  <si>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</si>
  <si>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</si>
  <si>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</si>
  <si>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</si>
  <si>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</si>
  <si>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</si>
  <si>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</si>
  <si>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</si>
  <si>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</si>
  <si>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</si>
  <si>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</si>
  <si>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</si>
  <si>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</si>
  <si>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</si>
  <si>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</si>
  <si>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</si>
  <si>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</si>
  <si>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</si>
  <si>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</si>
  <si>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</si>
  <si>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</si>
  <si>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</si>
  <si>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</si>
  <si>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</si>
  <si>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</si>
  <si>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</si>
  <si>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</si>
  <si>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</si>
  <si>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</si>
  <si>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</si>
  <si>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</si>
  <si>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</si>
  <si>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</si>
  <si>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</si>
  <si>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</si>
  <si>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</si>
  <si>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</si>
  <si>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</si>
  <si>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</si>
  <si>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</si>
  <si>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</si>
  <si>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</si>
  <si>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</si>
  <si>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</si>
  <si>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</si>
  <si>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</si>
  <si>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</si>
  <si>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</si>
  <si>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</si>
  <si>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</si>
  <si>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</si>
  <si>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</si>
  <si>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</si>
  <si>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</si>
  <si>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</si>
  <si>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</si>
  <si>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</si>
  <si>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</si>
  <si>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</si>
  <si>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</si>
  <si>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</si>
  <si>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</si>
  <si>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</si>
  <si>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</si>
  <si>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</si>
  <si>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</si>
  <si>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</si>
  <si>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</si>
  <si>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</si>
  <si>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</si>
  <si>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</si>
  <si>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</si>
  <si>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</si>
  <si>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</si>
  <si>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</si>
  <si>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</si>
  <si>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</si>
  <si>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</si>
  <si>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</si>
  <si>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</si>
  <si>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</si>
  <si>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</si>
  <si>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</si>
  <si>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</si>
  <si>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</si>
  <si>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</si>
  <si>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</si>
  <si>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</si>
  <si>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</si>
  <si>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</si>
  <si>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</si>
  <si>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</si>
  <si>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</si>
  <si>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</si>
  <si>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</si>
  <si>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</si>
  <si>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</si>
  <si>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</si>
  <si>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</si>
  <si>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</si>
  <si>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</si>
  <si>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</si>
  <si>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</si>
  <si>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</si>
  <si>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</si>
  <si>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</si>
  <si>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</si>
  <si>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</si>
  <si>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</si>
  <si>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</si>
  <si>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</si>
  <si>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</si>
  <si>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</si>
  <si>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</si>
  <si>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</si>
  <si>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</si>
  <si>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</si>
  <si>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</si>
  <si>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</si>
  <si>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</si>
  <si>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</si>
  <si>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</si>
  <si>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</si>
  <si>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</si>
  <si>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</si>
  <si>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</si>
  <si>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</si>
  <si>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</si>
  <si>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</si>
  <si>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</si>
  <si>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</si>
  <si>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</si>
  <si>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</si>
  <si>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</si>
  <si>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</si>
  <si>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</si>
  <si>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</si>
  <si>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</si>
  <si>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</si>
  <si>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</si>
  <si>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</si>
  <si>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</si>
  <si>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</si>
  <si>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</si>
  <si>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</si>
  <si>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</si>
  <si>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</si>
  <si>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</si>
  <si>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</si>
  <si>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</si>
  <si>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</si>
  <si>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</si>
  <si>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</si>
  <si>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</si>
  <si>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</si>
  <si>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</si>
  <si>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</si>
  <si>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</si>
  <si>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</si>
  <si>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</si>
  <si>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</si>
  <si>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</si>
  <si>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</si>
  <si>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</si>
  <si>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</si>
  <si>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</si>
  <si>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</si>
  <si>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</si>
  <si>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</si>
  <si>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</si>
  <si>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</si>
  <si>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</si>
  <si>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</si>
  <si>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</si>
  <si>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</si>
  <si>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</si>
  <si>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</si>
  <si>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</si>
  <si>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</si>
  <si>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</si>
  <si>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</si>
  <si>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</si>
  <si>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</si>
  <si>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</si>
  <si>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</si>
  <si>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</si>
  <si>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</si>
  <si>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</si>
  <si>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</si>
  <si>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</si>
  <si>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</si>
  <si>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</si>
  <si>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</si>
  <si>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</si>
  <si>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</si>
  <si>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</si>
  <si>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</si>
  <si>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</si>
  <si>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</si>
  <si>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</si>
  <si>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</si>
  <si>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</si>
  <si>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</si>
  <si>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</si>
  <si>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</si>
  <si>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</si>
  <si>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</si>
  <si>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</si>
  <si>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</si>
  <si>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</si>
  <si>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</si>
  <si>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</si>
  <si>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</si>
  <si>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</si>
  <si>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</si>
  <si>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</si>
  <si>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</si>
  <si>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</si>
  <si>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</si>
  <si>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</si>
  <si>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</si>
  <si>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</si>
  <si>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</si>
  <si>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</si>
  <si>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</si>
  <si>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</si>
  <si>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</si>
  <si>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</si>
  <si>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</si>
  <si>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</si>
  <si>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</si>
  <si>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</si>
  <si>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</si>
  <si>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</si>
  <si>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</si>
  <si>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</si>
  <si>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</si>
  <si>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</si>
  <si>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</si>
  <si>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</si>
  <si>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</si>
  <si>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</si>
  <si>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</si>
  <si>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</si>
  <si>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</si>
  <si>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</si>
  <si>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</si>
  <si>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</si>
  <si>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</si>
  <si>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</si>
  <si>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</si>
  <si>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</si>
  <si>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</si>
  <si>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</si>
  <si>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</si>
  <si>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</si>
  <si>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</si>
  <si>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</si>
  <si>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</si>
  <si>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</si>
  <si>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</si>
  <si>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</si>
  <si>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</si>
  <si>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</si>
  <si>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</si>
  <si>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</si>
  <si>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</si>
  <si>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</si>
  <si>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</si>
  <si>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</si>
  <si>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</si>
  <si>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</si>
  <si>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</si>
  <si>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</si>
  <si>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</si>
  <si>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</si>
  <si>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</si>
  <si>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</si>
  <si>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</si>
  <si>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</si>
  <si>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</si>
  <si>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</si>
  <si>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</si>
  <si>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</si>
  <si>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</si>
  <si>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</si>
  <si>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</si>
  <si>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</si>
  <si>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</si>
  <si>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</si>
  <si>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</si>
  <si>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</si>
  <si>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</si>
  <si>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</si>
  <si>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</si>
  <si>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</si>
  <si>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</si>
  <si>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</si>
  <si>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</si>
  <si>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</si>
  <si>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</si>
  <si>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</si>
  <si>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</si>
  <si>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</si>
  <si>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</si>
  <si>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</si>
  <si>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</si>
  <si>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</si>
  <si>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</si>
  <si>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</si>
  <si>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</si>
  <si>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</si>
  <si>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</si>
  <si>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</si>
  <si>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</si>
  <si>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</si>
  <si>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</si>
  <si>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</si>
  <si>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</si>
  <si>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</si>
  <si>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</si>
  <si>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</si>
  <si>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</si>
  <si>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</si>
  <si>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</si>
  <si>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</si>
  <si>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</si>
  <si>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</si>
  <si>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</si>
  <si>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</si>
  <si>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</si>
  <si>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</si>
  <si>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</si>
  <si>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</si>
  <si>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</si>
  <si>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</si>
  <si>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</si>
  <si>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</si>
  <si>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</si>
  <si>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</si>
  <si>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</si>
  <si>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</si>
  <si>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</si>
  <si>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</si>
  <si>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</si>
  <si>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</si>
  <si>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</si>
  <si>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</si>
  <si>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</si>
  <si>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</si>
  <si>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</si>
  <si>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</si>
  <si>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</si>
  <si>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</si>
  <si>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</si>
  <si>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</si>
  <si>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</si>
  <si>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</si>
  <si>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</si>
  <si>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</si>
  <si>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</si>
  <si>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</si>
  <si>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</si>
  <si>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</si>
  <si>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</si>
  <si>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</si>
  <si>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</si>
  <si>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</si>
  <si>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</si>
  <si>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</si>
  <si>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</si>
  <si>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</si>
  <si>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</si>
  <si>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</si>
  <si>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</si>
  <si>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</si>
  <si>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</si>
  <si>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</si>
  <si>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</si>
  <si>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</si>
  <si>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</si>
  <si>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</si>
  <si>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</si>
  <si>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</si>
  <si>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</si>
  <si>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</si>
  <si>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</si>
  <si>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</si>
  <si>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</si>
  <si>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</si>
  <si>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</si>
  <si>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</si>
  <si>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</si>
  <si>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</si>
  <si>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</si>
  <si>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</si>
  <si>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</si>
  <si>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</si>
  <si>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</si>
  <si>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</si>
  <si>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</si>
  <si>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</si>
  <si>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</si>
  <si>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</si>
  <si>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</si>
  <si>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</si>
  <si>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</si>
  <si>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</si>
  <si>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</si>
  <si>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</si>
  <si>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</si>
  <si>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</si>
  <si>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</si>
  <si>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</si>
  <si>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</si>
  <si>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</si>
  <si>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</si>
  <si>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</si>
  <si>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</si>
  <si>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</si>
  <si>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</si>
  <si>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</si>
  <si>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</si>
  <si>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</si>
  <si>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</si>
  <si>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</si>
  <si>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</si>
  <si>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</si>
  <si>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</si>
  <si>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</si>
  <si>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</si>
  <si>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</si>
  <si>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</si>
  <si>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</si>
  <si>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</si>
  <si>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</si>
  <si>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</si>
  <si>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</si>
  <si>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</si>
  <si>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</si>
  <si>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</si>
  <si>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</si>
  <si>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</si>
  <si>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</si>
  <si>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</si>
  <si>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</si>
  <si>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</si>
  <si>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</si>
  <si>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</si>
  <si>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</si>
  <si>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</si>
  <si>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</si>
  <si>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</si>
  <si>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</si>
  <si>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</si>
  <si>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</si>
  <si>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</si>
  <si>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</si>
  <si>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</si>
  <si>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</si>
  <si>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</si>
  <si>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</si>
  <si>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</si>
  <si>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</si>
  <si>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</si>
  <si>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</si>
  <si>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</si>
  <si>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</si>
  <si>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</si>
  <si>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</si>
  <si>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</si>
  <si>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</si>
  <si>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</si>
  <si>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</si>
  <si>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</si>
  <si>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</si>
  <si>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</si>
  <si>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</si>
  <si>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</si>
  <si>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</si>
  <si>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</si>
  <si>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</si>
  <si>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</si>
  <si>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</si>
  <si>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</si>
  <si>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</si>
  <si>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</si>
  <si>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</si>
  <si>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</si>
  <si>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</si>
  <si>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</si>
  <si>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</si>
  <si>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</si>
  <si>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</si>
  <si>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</si>
  <si>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</si>
  <si>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</si>
  <si>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</si>
  <si>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</si>
  <si>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</si>
  <si>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</si>
  <si>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</si>
  <si>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</si>
  <si>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</si>
  <si>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</si>
  <si>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</si>
  <si>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</si>
  <si>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</si>
  <si>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</si>
  <si>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</si>
  <si>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</si>
  <si>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</si>
  <si>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</si>
  <si>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</si>
  <si>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</si>
  <si>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</si>
  <si>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</si>
  <si>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</si>
  <si>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</si>
  <si>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</si>
  <si>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</si>
  <si>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</si>
  <si>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</si>
  <si>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</si>
  <si>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</si>
  <si>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</si>
  <si>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</si>
  <si>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</si>
  <si>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</si>
  <si>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</si>
  <si>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</si>
  <si>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</si>
  <si>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</si>
  <si>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</si>
  <si>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</si>
  <si>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</si>
  <si>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</si>
  <si>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</si>
  <si>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</si>
  <si>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</si>
  <si>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</si>
  <si>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</si>
  <si>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</si>
  <si>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</si>
  <si>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</si>
  <si>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</si>
  <si>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</si>
  <si>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</si>
  <si>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</si>
  <si>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</si>
  <si>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</si>
  <si>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</si>
  <si>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</si>
  <si>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</si>
  <si>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</si>
  <si>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</si>
  <si>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</si>
  <si>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</si>
  <si>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</si>
  <si>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</si>
  <si>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</si>
  <si>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</si>
  <si>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</si>
  <si>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</si>
  <si>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</si>
  <si>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</si>
  <si>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</si>
  <si>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</si>
  <si>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</si>
  <si>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</si>
  <si>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</si>
  <si>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</si>
  <si>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</si>
  <si>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</si>
  <si>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</si>
  <si>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</si>
  <si>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</si>
  <si>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</si>
  <si>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</si>
  <si>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</si>
  <si>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</si>
  <si>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</si>
  <si>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</si>
  <si>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</si>
  <si>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</si>
  <si>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</si>
  <si>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</si>
  <si>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</si>
  <si>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</si>
  <si>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</si>
  <si>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</si>
  <si>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</si>
  <si>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</si>
  <si>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</si>
  <si>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</si>
  <si>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</si>
  <si>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</si>
  <si>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</si>
  <si>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</si>
  <si>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</si>
  <si>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</si>
  <si>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</si>
  <si>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</si>
  <si>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</si>
  <si>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</si>
  <si>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</si>
  <si>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</si>
  <si>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</si>
  <si>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</si>
  <si>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</si>
  <si>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</si>
  <si>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</si>
  <si>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</si>
  <si>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</si>
  <si>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</si>
  <si>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</si>
  <si>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</si>
  <si>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</si>
  <si>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</si>
  <si>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</si>
  <si>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</si>
  <si>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</si>
  <si>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</si>
  <si>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</si>
  <si>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</si>
  <si>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</si>
  <si>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</si>
  <si>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</si>
  <si>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</si>
  <si>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</si>
  <si>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</si>
  <si>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</si>
  <si>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</si>
  <si>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</si>
  <si>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</si>
  <si>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</si>
  <si>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</si>
  <si>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</si>
  <si>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</si>
  <si>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</si>
  <si>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</si>
  <si>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</si>
  <si>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</si>
  <si>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</si>
  <si>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</si>
  <si>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</si>
  <si>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</si>
  <si>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</si>
  <si>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</si>
  <si>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</si>
  <si>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</si>
  <si>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</si>
  <si>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</si>
  <si>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</si>
  <si>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</si>
  <si>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</si>
  <si>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</si>
  <si>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</si>
  <si>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</si>
  <si>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</si>
  <si>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</si>
  <si>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</si>
  <si>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</si>
  <si>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</si>
  <si>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</si>
  <si>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</si>
  <si>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</si>
  <si>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</si>
  <si>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</si>
  <si>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</si>
  <si>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</si>
  <si>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</si>
  <si>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</si>
  <si>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</si>
  <si>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</si>
  <si>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</si>
  <si>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</si>
  <si>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</si>
  <si>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</si>
  <si>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</si>
  <si>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</si>
  <si>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</si>
  <si>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</si>
  <si>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</si>
  <si>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</si>
  <si>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</si>
  <si>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</si>
  <si>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</si>
  <si>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</si>
  <si>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</si>
  <si>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</si>
  <si>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</si>
  <si>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</si>
  <si>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</si>
  <si>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</si>
  <si>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</si>
  <si>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</si>
  <si>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</si>
  <si>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</si>
  <si>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</si>
  <si>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</si>
  <si>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</si>
  <si>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</si>
  <si>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</si>
  <si>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</si>
  <si>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</si>
  <si>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</si>
  <si>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</si>
  <si>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</si>
  <si>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</si>
  <si>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</si>
  <si>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</si>
  <si>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</si>
  <si>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</si>
  <si>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</si>
  <si>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</si>
  <si>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</si>
  <si>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</si>
  <si>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</si>
  <si>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</si>
  <si>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</si>
  <si>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</si>
  <si>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</si>
  <si>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</si>
  <si>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</si>
  <si>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</si>
  <si>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</si>
  <si>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</si>
  <si>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</si>
  <si>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</si>
  <si>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</si>
  <si>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</si>
  <si>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</si>
  <si>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</si>
  <si>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</si>
  <si>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</si>
  <si>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</si>
  <si>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</si>
  <si>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</si>
  <si>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</si>
  <si>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</si>
  <si>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</si>
  <si>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</si>
  <si>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</si>
  <si>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</si>
  <si>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</si>
  <si>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</si>
  <si>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</si>
  <si>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</si>
  <si>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</si>
  <si>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</si>
  <si>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</si>
  <si>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</si>
  <si>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</si>
  <si>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</si>
  <si>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</si>
  <si>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</si>
  <si>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</si>
  <si>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</si>
  <si>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</si>
  <si>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</si>
  <si>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</si>
  <si>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</si>
  <si>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</si>
  <si>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</si>
  <si>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</si>
  <si>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</si>
  <si>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</si>
  <si>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</si>
  <si>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</si>
  <si>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</si>
  <si>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</si>
  <si>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</si>
  <si>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</si>
  <si>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</si>
  <si>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</si>
  <si>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</si>
  <si>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</si>
  <si>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</si>
  <si>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</si>
  <si>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</si>
  <si>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</si>
  <si>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</si>
  <si>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</si>
  <si>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</si>
  <si>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</si>
  <si>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</si>
  <si>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</si>
  <si>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</si>
  <si>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</si>
  <si>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</si>
  <si>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</si>
  <si>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</si>
  <si>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</si>
  <si>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</si>
  <si>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</si>
  <si>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</si>
  <si>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</si>
  <si>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</si>
  <si>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</si>
  <si>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</si>
  <si>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</si>
  <si>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</si>
  <si>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</si>
  <si>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</si>
  <si>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</si>
  <si>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</si>
  <si>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</si>
  <si>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</si>
  <si>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</si>
  <si>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</si>
  <si>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</si>
  <si>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</si>
  <si>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</si>
  <si>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</si>
  <si>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</si>
  <si>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</si>
  <si>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</si>
  <si>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</si>
  <si>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</si>
  <si>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</si>
  <si>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</si>
  <si>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</si>
  <si>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</si>
  <si>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</si>
  <si>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</si>
  <si>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</si>
  <si>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</si>
  <si>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</si>
  <si>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</si>
  <si>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</si>
  <si>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</si>
  <si>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</si>
  <si>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</si>
  <si>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</si>
  <si>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</si>
  <si>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</si>
  <si>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</si>
  <si>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</si>
  <si>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</si>
  <si>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</si>
  <si>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</si>
  <si>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</si>
  <si>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</si>
  <si>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</si>
  <si>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</si>
  <si>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</si>
  <si>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</si>
  <si>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</si>
  <si>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</si>
  <si>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</si>
  <si>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</si>
  <si>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</si>
  <si>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</si>
  <si>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</si>
  <si>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</si>
  <si>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</si>
  <si>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</si>
  <si>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</si>
  <si>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</si>
  <si>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</si>
  <si>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</si>
  <si>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</si>
  <si>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</si>
  <si>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</si>
  <si>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</si>
  <si>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</si>
  <si>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</si>
  <si>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</si>
  <si>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</si>
  <si>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</si>
  <si>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</si>
  <si>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</si>
  <si>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</si>
  <si>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</si>
  <si>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</si>
  <si>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</si>
  <si>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</si>
  <si>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</si>
  <si>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</si>
  <si>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</si>
  <si>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</si>
  <si>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</si>
  <si>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</si>
  <si>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</si>
  <si>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</si>
  <si>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</si>
  <si>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</si>
  <si>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</si>
  <si>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</si>
  <si>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</si>
  <si>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</si>
  <si>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</si>
  <si>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</si>
  <si>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</si>
  <si>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</si>
  <si>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</si>
  <si>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</si>
  <si>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</si>
  <si>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</si>
  <si>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</si>
  <si>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</si>
  <si>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</si>
  <si>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</si>
  <si>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</si>
  <si>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</si>
  <si>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</si>
  <si>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</si>
  <si>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</si>
  <si>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</si>
  <si>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</si>
  <si>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</si>
  <si>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</si>
  <si>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</si>
  <si>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</si>
  <si>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</si>
  <si>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</si>
  <si>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</si>
  <si>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</si>
  <si>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</si>
  <si>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</si>
  <si>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</si>
  <si>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</si>
  <si>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</si>
  <si>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</si>
  <si>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</si>
  <si>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</si>
  <si>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</si>
  <si>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</si>
  <si>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</si>
  <si>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</si>
  <si>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</si>
  <si>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</si>
  <si>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</si>
  <si>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</si>
  <si>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</si>
  <si>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</si>
  <si>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</si>
  <si>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</si>
  <si>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</si>
  <si>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</si>
  <si>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</si>
  <si>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</si>
  <si>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</si>
  <si>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</si>
  <si>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</si>
  <si>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</si>
  <si>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</si>
  <si>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</si>
  <si>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</si>
  <si>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</si>
  <si>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</si>
  <si>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</si>
  <si>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</si>
  <si>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</si>
  <si>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</si>
  <si>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</si>
  <si>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</si>
  <si>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</si>
  <si>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</si>
  <si>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</si>
  <si>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</si>
  <si>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</si>
  <si>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</si>
  <si>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</si>
  <si>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</si>
  <si>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</si>
  <si>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</si>
  <si>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</si>
  <si>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</si>
  <si>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</si>
  <si>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</si>
  <si>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</si>
  <si>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</si>
  <si>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</si>
  <si>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</si>
  <si>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</si>
  <si>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</si>
  <si>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</si>
  <si>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</si>
  <si>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</si>
  <si>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</si>
  <si>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</si>
  <si>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</si>
  <si>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</si>
  <si>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</si>
  <si>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</si>
  <si>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</si>
  <si>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</si>
  <si>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</si>
  <si>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</si>
  <si>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</si>
  <si>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</si>
  <si>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</si>
  <si>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</si>
  <si>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</si>
  <si>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</si>
  <si>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</si>
  <si>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</si>
  <si>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</si>
  <si>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</si>
  <si>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</si>
  <si>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</si>
  <si>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</si>
  <si>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</si>
  <si>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</si>
  <si>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</si>
  <si>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</si>
  <si>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</si>
  <si>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</si>
  <si>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</si>
  <si>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</si>
  <si>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</si>
  <si>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</si>
  <si>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</si>
  <si>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</si>
  <si>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</si>
  <si>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</si>
  <si>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</si>
  <si>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</si>
  <si>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</si>
  <si>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</si>
  <si>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</si>
  <si>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</si>
  <si>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</si>
  <si>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</si>
  <si>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</si>
  <si>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</si>
  <si>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</si>
  <si>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</si>
  <si>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</si>
  <si>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</si>
  <si>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</si>
  <si>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</si>
  <si>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</si>
  <si>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</si>
  <si>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</si>
  <si>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</si>
  <si>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</si>
  <si>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</si>
  <si>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</si>
  <si>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</si>
  <si>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</si>
  <si>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</si>
  <si>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</si>
  <si>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</si>
  <si>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</si>
  <si>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</si>
  <si>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</si>
  <si>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</si>
  <si>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</si>
  <si>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</si>
  <si>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</si>
  <si>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</si>
  <si>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</si>
  <si>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</si>
  <si>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</si>
  <si>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</si>
  <si>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</si>
  <si>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</si>
  <si>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</si>
  <si>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</si>
  <si>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</si>
  <si>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</si>
  <si>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</si>
  <si>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</si>
  <si>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</si>
  <si>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</si>
  <si>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</si>
  <si>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</si>
  <si>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</si>
  <si>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</si>
  <si>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</si>
  <si>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</si>
  <si>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</si>
  <si>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</si>
  <si>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</si>
  <si>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</si>
  <si>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</si>
  <si>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</si>
  <si>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</si>
  <si>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</si>
  <si>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</si>
  <si>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</si>
  <si>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</si>
  <si>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</si>
  <si>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</si>
  <si>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</si>
  <si>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</si>
  <si>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</si>
  <si>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</si>
  <si>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</si>
  <si>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</si>
  <si>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</si>
  <si>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</si>
  <si>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</si>
  <si>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</si>
  <si>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</si>
  <si>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</si>
  <si>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</si>
  <si>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</si>
  <si>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</si>
  <si>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</si>
  <si>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</si>
  <si>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</si>
  <si>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</si>
  <si>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</si>
  <si>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</si>
  <si>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</si>
  <si>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</si>
  <si>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</si>
  <si>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</si>
  <si>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</si>
  <si>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</si>
  <si>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</si>
  <si>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</si>
  <si>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</si>
  <si>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</si>
  <si>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</si>
  <si>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</si>
  <si>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</si>
  <si>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</si>
  <si>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</si>
  <si>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</si>
  <si>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</si>
  <si>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</si>
  <si>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</si>
  <si>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</si>
  <si>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</si>
  <si>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</si>
  <si>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</si>
  <si>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</si>
  <si>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</si>
  <si>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</si>
  <si>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</si>
  <si>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</si>
  <si>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</si>
  <si>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</si>
  <si>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</si>
  <si>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</si>
  <si>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</si>
  <si>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</si>
  <si>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</si>
  <si>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</si>
  <si>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</si>
  <si>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</si>
  <si>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</si>
  <si>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</si>
  <si>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</si>
  <si>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</si>
  <si>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</si>
  <si>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</si>
  <si>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</si>
  <si>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</si>
  <si>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</si>
  <si>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</si>
  <si>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</si>
  <si>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</si>
  <si>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</si>
  <si>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</si>
  <si>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</si>
  <si>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</si>
  <si>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</si>
  <si>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</si>
  <si>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</si>
  <si>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</si>
  <si>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</si>
  <si>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</si>
  <si>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</si>
  <si>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</si>
  <si>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</si>
  <si>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</si>
  <si>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</si>
  <si>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</si>
  <si>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</si>
  <si>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</si>
  <si>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</si>
  <si>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</si>
  <si>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</si>
  <si>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</si>
  <si>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</si>
  <si>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</si>
  <si>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</si>
  <si>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</si>
  <si>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</si>
  <si>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</si>
  <si>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</si>
  <si>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</si>
  <si>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</si>
  <si>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</si>
  <si>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</si>
  <si>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</si>
  <si>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</si>
  <si>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</si>
  <si>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</si>
  <si>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</si>
  <si>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</si>
  <si>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</si>
  <si>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</si>
  <si>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</si>
  <si>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</si>
  <si>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</si>
  <si>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</si>
  <si>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</si>
  <si>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</si>
  <si>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</si>
  <si>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</si>
  <si>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</si>
  <si>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</si>
  <si>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</si>
  <si>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</si>
  <si>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</si>
  <si>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</si>
  <si>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</si>
  <si>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</si>
  <si>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</si>
  <si>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</si>
  <si>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</si>
  <si>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</si>
  <si>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</si>
  <si>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</si>
  <si>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</si>
  <si>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</si>
  <si>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</si>
  <si>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</si>
  <si>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</si>
  <si>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</si>
  <si>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</si>
  <si>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</si>
  <si>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</si>
  <si>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</si>
  <si>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</si>
  <si>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</si>
  <si>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</si>
  <si>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</si>
  <si>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</si>
  <si>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</si>
  <si>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</si>
  <si>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</si>
  <si>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</si>
  <si>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</si>
  <si>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</si>
  <si>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</si>
  <si>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</si>
  <si>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</si>
  <si>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</si>
  <si>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</si>
  <si>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</si>
  <si>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</si>
  <si>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</si>
  <si>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</si>
  <si>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</si>
  <si>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</si>
  <si>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</si>
  <si>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</si>
  <si>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</si>
  <si>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</si>
  <si>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</si>
  <si>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</si>
  <si>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</si>
  <si>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</si>
  <si>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</si>
  <si>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</si>
  <si>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</si>
  <si>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</si>
  <si>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</si>
  <si>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</si>
  <si>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</si>
  <si>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</si>
  <si>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</si>
  <si>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</si>
  <si>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</si>
  <si>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</si>
  <si>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</si>
  <si>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</si>
  <si>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</si>
  <si>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</si>
  <si>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</si>
  <si>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</si>
  <si>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</si>
  <si>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</si>
  <si>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</si>
  <si>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</si>
  <si>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</si>
  <si>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</si>
  <si>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</si>
  <si>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</si>
  <si>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</si>
  <si>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</si>
  <si>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</si>
  <si>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</si>
  <si>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</si>
  <si>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</si>
  <si>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</si>
  <si>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</si>
  <si>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</si>
  <si>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</si>
  <si>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</si>
  <si>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</si>
  <si>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</si>
  <si>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</si>
  <si>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</si>
  <si>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</si>
  <si>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</si>
  <si>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</si>
  <si>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</si>
  <si>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</si>
  <si>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</si>
  <si>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</si>
  <si>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</si>
  <si>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</si>
  <si>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</si>
  <si>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</si>
  <si>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</si>
  <si>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</si>
  <si>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</si>
  <si>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</si>
  <si>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</si>
  <si>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</si>
  <si>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</si>
  <si>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</si>
  <si>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</si>
  <si>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</si>
  <si>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</si>
  <si>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</si>
  <si>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</si>
  <si>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</si>
  <si>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</si>
  <si>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</si>
  <si>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</si>
  <si>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</si>
  <si>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</si>
  <si>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</si>
  <si>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</si>
  <si>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</si>
  <si>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</si>
  <si>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</si>
  <si>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</si>
  <si>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</si>
  <si>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</si>
  <si>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</si>
  <si>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</si>
  <si>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</si>
  <si>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</si>
  <si>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</si>
  <si>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</si>
  <si>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</si>
  <si>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</si>
  <si>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</si>
  <si>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</si>
  <si>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</si>
  <si>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</si>
  <si>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</si>
  <si>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</si>
  <si>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</si>
  <si>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</si>
  <si>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</si>
  <si>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</si>
  <si>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</si>
  <si>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</si>
  <si>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</si>
  <si>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</si>
  <si>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</si>
  <si>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</si>
  <si>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</si>
  <si>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</si>
  <si>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</si>
  <si>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</si>
  <si>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</si>
  <si>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</si>
  <si>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</si>
  <si>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</si>
  <si>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</si>
  <si>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</si>
  <si>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</si>
  <si>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</si>
  <si>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</si>
  <si>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</si>
  <si>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</si>
  <si>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</si>
  <si>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</si>
  <si>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</si>
  <si>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</si>
  <si>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</si>
  <si>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</si>
  <si>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</si>
  <si>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</si>
  <si>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</si>
  <si>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</si>
  <si>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</si>
  <si>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</si>
  <si>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</si>
  <si>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</si>
  <si>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</si>
  <si>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</si>
  <si>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</si>
  <si>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</si>
  <si>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</si>
  <si>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</si>
  <si>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</si>
  <si>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</si>
  <si>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</si>
  <si>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</si>
  <si>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</si>
  <si>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</si>
  <si>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</si>
  <si>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</si>
  <si>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</si>
  <si>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</si>
  <si>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</si>
  <si>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</si>
  <si>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</si>
  <si>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</si>
  <si>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</si>
  <si>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</si>
  <si>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</si>
  <si>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</si>
  <si>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</si>
  <si>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</si>
  <si>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</si>
  <si>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</si>
  <si>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</si>
  <si>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</si>
  <si>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</si>
  <si>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</si>
  <si>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</si>
  <si>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</si>
  <si>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</si>
  <si>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</si>
  <si>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</si>
  <si>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</si>
  <si>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</si>
  <si>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</si>
  <si>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</si>
  <si>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</si>
  <si>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</si>
  <si>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</si>
  <si>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</si>
  <si>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</si>
  <si>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</si>
  <si>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</si>
  <si>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</si>
  <si>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</si>
  <si>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</si>
  <si>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</si>
  <si>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</si>
  <si>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</si>
  <si>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</si>
  <si>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</si>
  <si>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</si>
  <si>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</si>
  <si>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</si>
  <si>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</si>
  <si>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</si>
  <si>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</si>
  <si>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</si>
  <si>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</si>
  <si>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</si>
  <si>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</si>
  <si>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</si>
  <si>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</si>
  <si>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</si>
  <si>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</si>
  <si>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</si>
  <si>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</si>
  <si>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</si>
  <si>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</si>
  <si>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</si>
  <si>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</si>
  <si>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</si>
  <si>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</si>
  <si>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</si>
  <si>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</si>
  <si>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</si>
  <si>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</si>
  <si>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</si>
  <si>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</si>
  <si>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</si>
  <si>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</si>
  <si>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</si>
  <si>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</si>
  <si>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</si>
  <si>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</si>
  <si>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</si>
  <si>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</si>
  <si>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</si>
  <si>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</si>
  <si>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</si>
  <si>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</si>
  <si>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</si>
  <si>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</si>
  <si>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</si>
  <si>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</si>
  <si>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</si>
  <si>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</si>
  <si>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</si>
  <si>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</si>
  <si>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</si>
  <si>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</si>
  <si>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</si>
  <si>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</si>
  <si>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</si>
  <si>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</si>
  <si>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</si>
  <si>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</si>
  <si>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</si>
  <si>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</si>
  <si>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</si>
  <si>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</si>
  <si>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</si>
  <si>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</si>
  <si>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</si>
  <si>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</si>
  <si>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</si>
  <si>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</si>
  <si>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</si>
  <si>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</si>
  <si>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</si>
  <si>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</si>
  <si>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</si>
  <si>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</si>
  <si>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</si>
  <si>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</si>
  <si>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</si>
  <si>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</si>
  <si>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</si>
  <si>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</si>
  <si>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</si>
  <si>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</si>
  <si>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</si>
  <si>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</si>
  <si>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</si>
  <si>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</si>
  <si>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</si>
  <si>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</si>
  <si>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</si>
  <si>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</si>
  <si>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</si>
  <si>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</si>
  <si>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</si>
  <si>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</si>
  <si>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</si>
  <si>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</si>
  <si>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</si>
  <si>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</si>
  <si>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</si>
  <si>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</si>
  <si>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</si>
  <si>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</si>
  <si>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</si>
  <si>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</si>
  <si>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</si>
  <si>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</si>
  <si>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</si>
  <si>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</si>
  <si>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</si>
  <si>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</si>
  <si>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</si>
  <si>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</si>
  <si>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</si>
  <si>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</si>
  <si>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</si>
  <si>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</si>
  <si>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</si>
  <si>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</si>
  <si>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</si>
  <si>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</si>
  <si>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</si>
  <si>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</si>
  <si>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</si>
  <si>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</si>
  <si>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</si>
  <si>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</si>
  <si>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</si>
  <si>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</si>
  <si>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</si>
  <si>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</si>
  <si>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</si>
  <si>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</si>
  <si>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</si>
  <si>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</si>
  <si>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</si>
  <si>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</si>
  <si>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</si>
  <si>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</si>
  <si>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</si>
  <si>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</si>
  <si>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</si>
  <si>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</si>
  <si>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</si>
  <si>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</si>
  <si>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</si>
  <si>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</si>
  <si>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</si>
  <si>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</si>
  <si>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</si>
  <si>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</si>
  <si>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</si>
  <si>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</si>
  <si>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</si>
  <si>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</si>
  <si>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</si>
  <si>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</si>
  <si>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</si>
  <si>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</si>
  <si>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</si>
  <si>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</si>
  <si>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</si>
  <si>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</si>
  <si>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</si>
  <si>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</si>
  <si>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</si>
  <si>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</si>
  <si>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</si>
  <si>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</si>
  <si>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</si>
  <si>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</si>
  <si>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</si>
  <si>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</si>
  <si>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</si>
  <si>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</si>
  <si>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</si>
  <si>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</si>
  <si>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</si>
  <si>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</si>
  <si>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</si>
  <si>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</si>
  <si>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</si>
  <si>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</si>
  <si>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</si>
  <si>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</si>
  <si>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</si>
  <si>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</si>
  <si>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</si>
  <si>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</si>
  <si>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</si>
  <si>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</si>
  <si>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</si>
  <si>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</si>
  <si>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</si>
  <si>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</si>
  <si>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</si>
  <si>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</si>
  <si>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</si>
  <si>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</si>
  <si>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</si>
  <si>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</si>
  <si>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</si>
  <si>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</si>
  <si>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</si>
  <si>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</si>
  <si>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</si>
  <si>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</si>
  <si>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</si>
  <si>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</si>
  <si>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</si>
  <si>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</si>
  <si>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</si>
  <si>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</si>
  <si>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</si>
  <si>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</si>
  <si>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</si>
  <si>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</si>
  <si>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</si>
  <si>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</si>
  <si>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</si>
  <si>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</si>
  <si>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</si>
  <si>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</si>
  <si>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</si>
  <si>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</si>
  <si>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</si>
  <si>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</si>
  <si>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</si>
  <si>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</si>
  <si>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</si>
  <si>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</si>
  <si>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</si>
  <si>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</si>
  <si>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</si>
  <si>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</si>
  <si>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</si>
  <si>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</si>
  <si>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</si>
  <si>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</si>
  <si>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</si>
  <si>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</si>
  <si>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</si>
  <si>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</si>
  <si>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</si>
  <si>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</si>
  <si>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</si>
  <si>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</si>
  <si>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</si>
  <si>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</si>
  <si>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</si>
  <si>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</si>
  <si>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</si>
  <si>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</si>
  <si>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</si>
  <si>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</si>
  <si>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</si>
  <si>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</si>
  <si>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</si>
  <si>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</si>
  <si>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</si>
  <si>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</si>
  <si>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</si>
  <si>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</si>
  <si>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</si>
  <si>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</si>
  <si>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</si>
  <si>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</si>
  <si>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</si>
  <si>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</si>
  <si>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</si>
  <si>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</si>
  <si>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</si>
  <si>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</si>
  <si>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</si>
  <si>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</si>
  <si>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</si>
  <si>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</si>
  <si>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</si>
  <si>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</si>
  <si>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</si>
  <si>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</si>
  <si>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</si>
  <si>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</si>
  <si>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</si>
  <si>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</si>
  <si>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</si>
  <si>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</si>
  <si>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</si>
  <si>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</si>
  <si>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</si>
  <si>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</si>
  <si>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</si>
  <si>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</si>
  <si>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</si>
  <si>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</si>
  <si>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</si>
  <si>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</si>
  <si>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</si>
  <si>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</si>
  <si>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</si>
  <si>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</si>
  <si>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</si>
  <si>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</si>
  <si>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</si>
  <si>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</si>
  <si>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</si>
  <si>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</si>
  <si>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</si>
  <si>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</si>
  <si>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</si>
  <si>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</si>
  <si>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</si>
  <si>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</si>
  <si>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</si>
  <si>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</si>
  <si>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</si>
  <si>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</si>
  <si>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</si>
  <si>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</si>
  <si>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</si>
  <si>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</si>
  <si>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</si>
  <si>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</si>
  <si>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</si>
  <si>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</si>
  <si>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</si>
  <si>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</si>
  <si>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</si>
  <si>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</si>
  <si>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</si>
  <si>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</si>
  <si>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</si>
  <si>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</si>
  <si>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</si>
  <si>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</si>
  <si>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</si>
  <si>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</si>
  <si>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</si>
  <si>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</si>
  <si>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</si>
  <si>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</si>
  <si>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</si>
  <si>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</si>
  <si>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</si>
  <si>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</si>
  <si>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</si>
  <si>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</si>
  <si>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</si>
  <si>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</si>
  <si>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</si>
  <si>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</si>
  <si>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</si>
  <si>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</si>
  <si>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</si>
  <si>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</si>
  <si>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</si>
  <si>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</si>
  <si>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</si>
  <si>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</si>
  <si>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</si>
  <si>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</si>
  <si>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</si>
  <si>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</si>
  <si>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</si>
  <si>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</si>
  <si>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</si>
  <si>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</si>
  <si>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</si>
  <si>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</si>
  <si>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</si>
  <si>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</si>
  <si>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</si>
  <si>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</si>
  <si>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</si>
  <si>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</si>
  <si>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</si>
  <si>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</si>
  <si>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</si>
  <si>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</si>
  <si>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</si>
  <si>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</si>
  <si>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</si>
  <si>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</si>
  <si>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</si>
  <si>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</si>
  <si>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</si>
  <si>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</si>
  <si>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</si>
  <si>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</si>
  <si>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</si>
  <si>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</si>
  <si>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</si>
  <si>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</si>
  <si>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</si>
  <si>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</si>
  <si>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</si>
  <si>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</si>
  <si>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</si>
  <si>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</si>
  <si>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</si>
  <si>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</si>
  <si>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</si>
  <si>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</si>
  <si>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</si>
  <si>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</si>
  <si>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</si>
  <si>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</si>
  <si>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</si>
  <si>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</si>
  <si>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</si>
  <si>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</si>
  <si>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</si>
  <si>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</si>
  <si>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</si>
  <si>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</si>
  <si>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</si>
  <si>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</si>
  <si>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</si>
  <si>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</si>
  <si>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</si>
  <si>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</si>
  <si>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</si>
  <si>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</si>
  <si>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</si>
  <si>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</si>
  <si>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</si>
  <si>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</si>
  <si>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</si>
  <si>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</si>
  <si>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</si>
  <si>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</si>
  <si>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</si>
  <si>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</si>
  <si>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</si>
  <si>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</si>
  <si>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</si>
  <si>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</si>
  <si>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</si>
  <si>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</si>
  <si>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</si>
  <si>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</si>
  <si>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</si>
  <si>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</si>
  <si>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</si>
  <si>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</si>
  <si>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</si>
  <si>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</si>
  <si>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</si>
  <si>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</si>
  <si>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</si>
  <si>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</si>
  <si>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</si>
  <si>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</si>
  <si>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</si>
  <si>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</si>
  <si>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</si>
  <si>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</si>
  <si>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</si>
  <si>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</si>
  <si>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</si>
  <si>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</si>
  <si>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</si>
  <si>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</si>
  <si>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</si>
  <si>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</si>
  <si>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</si>
  <si>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</si>
  <si>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</si>
  <si>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</si>
  <si>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</si>
  <si>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</si>
  <si>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</si>
  <si>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</si>
  <si>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</si>
  <si>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</si>
  <si>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</si>
  <si>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</si>
  <si>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</si>
  <si>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</si>
  <si>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</si>
  <si>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</si>
  <si>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</si>
  <si>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</si>
  <si>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</si>
  <si>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</si>
  <si>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</si>
  <si>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</si>
  <si>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</si>
  <si>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</si>
  <si>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</si>
  <si>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</si>
  <si>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</si>
  <si>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</si>
  <si>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</si>
  <si>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</si>
  <si>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</si>
  <si>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</si>
  <si>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</si>
  <si>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</si>
  <si>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</si>
  <si>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</si>
  <si>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</si>
  <si>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</si>
  <si>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</si>
  <si>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</si>
  <si>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</si>
  <si>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</si>
  <si>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</si>
  <si>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</si>
  <si>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</si>
  <si>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</si>
  <si>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</si>
  <si>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</si>
  <si>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</si>
  <si>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</si>
  <si>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</si>
  <si>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</si>
  <si>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</si>
  <si>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</si>
  <si>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</si>
  <si>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</si>
  <si>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</si>
  <si>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</si>
  <si>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</si>
  <si>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</si>
  <si>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</si>
  <si>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</si>
  <si>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</si>
  <si>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</si>
  <si>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</si>
  <si>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</si>
  <si>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</si>
  <si>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</si>
  <si>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</si>
  <si>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</si>
  <si>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</si>
  <si>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</si>
  <si>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</si>
  <si>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</si>
  <si>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</si>
  <si>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</si>
  <si>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</si>
  <si>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</si>
  <si>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</si>
  <si>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</si>
  <si>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</si>
  <si>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</si>
  <si>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</si>
  <si>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</si>
  <si>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</si>
  <si>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</si>
  <si>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</si>
  <si>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</si>
  <si>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</si>
  <si>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</si>
  <si>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</si>
  <si>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</si>
  <si>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</si>
  <si>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</si>
  <si>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</si>
  <si>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</si>
  <si>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</si>
  <si>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</si>
  <si>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</si>
  <si>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</si>
  <si>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</si>
  <si>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</si>
  <si>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</si>
  <si>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</si>
  <si>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</si>
  <si>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</si>
  <si>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</si>
  <si>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</si>
  <si>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</si>
  <si>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</si>
  <si>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</si>
  <si>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</si>
  <si>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</si>
  <si>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</si>
  <si>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</si>
  <si>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</si>
  <si>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</si>
  <si>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</si>
  <si>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</si>
  <si>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</si>
  <si>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</si>
  <si>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</si>
  <si>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</si>
  <si>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</si>
  <si>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</si>
  <si>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</si>
  <si>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</si>
  <si>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</si>
  <si>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</si>
  <si>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</si>
  <si>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</si>
  <si>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</si>
  <si>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</si>
  <si>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</si>
  <si>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</si>
  <si>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</si>
  <si>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</si>
  <si>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</si>
  <si>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</si>
  <si>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</si>
  <si>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</si>
  <si>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</si>
  <si>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</si>
  <si>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</si>
  <si>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</si>
  <si>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</si>
  <si>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</si>
  <si>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</si>
  <si>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</si>
  <si>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</si>
  <si>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</si>
  <si>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</si>
  <si>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</si>
  <si>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</si>
  <si>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</si>
  <si>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</si>
  <si>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</si>
  <si>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</si>
  <si>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</si>
  <si>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</si>
  <si>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</si>
  <si>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</si>
  <si>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</si>
  <si>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</si>
  <si>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</si>
  <si>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</si>
  <si>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</si>
  <si>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</si>
  <si>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</si>
  <si>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</si>
  <si>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</si>
  <si>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</si>
  <si>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</si>
  <si>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</si>
  <si>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</si>
  <si>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</si>
  <si>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</si>
  <si>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</si>
  <si>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</si>
  <si>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</si>
  <si>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</si>
  <si>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</si>
  <si>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</si>
  <si>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</si>
  <si>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</si>
  <si>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</si>
  <si>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</si>
  <si>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</si>
  <si>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</si>
  <si>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</si>
  <si>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</si>
  <si>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</si>
  <si>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</si>
  <si>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</si>
  <si>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</si>
  <si>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</si>
  <si>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</si>
  <si>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</si>
  <si>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</si>
  <si>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</si>
  <si>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</si>
  <si>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</si>
  <si>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</si>
  <si>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</si>
  <si>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</si>
  <si>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</si>
  <si>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</si>
  <si>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</si>
  <si>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</si>
  <si>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</si>
  <si>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</si>
  <si>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</si>
  <si>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</si>
  <si>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</si>
  <si>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</si>
  <si>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</si>
  <si>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</si>
  <si>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</si>
  <si>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</si>
  <si>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</si>
  <si>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</si>
  <si>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</si>
  <si>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</si>
  <si>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</si>
  <si>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</si>
  <si>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</si>
  <si>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</si>
  <si>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</si>
  <si>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</si>
  <si>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</si>
  <si>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</si>
  <si>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</si>
  <si>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</si>
  <si>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</si>
  <si>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</si>
  <si>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</si>
  <si>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</si>
  <si>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</si>
  <si>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</si>
  <si>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</si>
  <si>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</si>
  <si>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</si>
  <si>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</si>
  <si>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</si>
  <si>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</si>
  <si>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</si>
  <si>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</si>
  <si>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</si>
  <si>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</si>
  <si>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</si>
  <si>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</si>
  <si>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</si>
  <si>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</si>
  <si>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</si>
  <si>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</si>
  <si>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</si>
  <si>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</si>
  <si>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</si>
  <si>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</si>
  <si>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</si>
  <si>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</si>
  <si>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</si>
  <si>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</si>
  <si>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</si>
  <si>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</si>
  <si>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</si>
  <si>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</si>
  <si>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</si>
  <si>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</si>
  <si>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</si>
  <si>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</si>
  <si>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</si>
  <si>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</si>
  <si>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</si>
  <si>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</si>
  <si>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</si>
  <si>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</si>
  <si>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</si>
  <si>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</si>
  <si>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</si>
  <si>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</si>
  <si>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</si>
  <si>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</si>
  <si>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</si>
  <si>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</si>
  <si>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</si>
  <si>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</si>
  <si>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</si>
  <si>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</si>
  <si>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</si>
  <si>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</si>
  <si>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</si>
  <si>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</si>
  <si>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</si>
  <si>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</si>
  <si>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</si>
  <si>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</si>
  <si>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</si>
  <si>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</si>
  <si>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</si>
  <si>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</si>
  <si>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</si>
  <si>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</si>
  <si>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</si>
  <si>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</si>
  <si>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</si>
  <si>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</si>
  <si>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</si>
  <si>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</si>
  <si>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</si>
  <si>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</si>
  <si>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</si>
  <si>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</si>
  <si>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</si>
  <si>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</si>
  <si>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</si>
  <si>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</si>
  <si>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</si>
  <si>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</si>
  <si>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</si>
  <si>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</si>
  <si>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</si>
  <si>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</si>
  <si>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</si>
  <si>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</si>
  <si>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</si>
  <si>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</si>
  <si>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</si>
  <si>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</si>
  <si>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</si>
  <si>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</si>
  <si>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</si>
  <si>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</si>
  <si>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</si>
  <si>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</si>
  <si>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</si>
  <si>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</si>
  <si>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</si>
  <si>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</si>
  <si>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</si>
  <si>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</si>
  <si>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</si>
  <si>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</si>
  <si>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</si>
  <si>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</si>
  <si>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</si>
  <si>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</si>
  <si>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</si>
  <si>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</si>
  <si>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</si>
  <si>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</si>
  <si>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</si>
  <si>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</si>
  <si>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</si>
  <si>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</si>
  <si>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</si>
  <si>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</si>
  <si>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</si>
  <si>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</si>
  <si>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</si>
  <si>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</si>
  <si>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</si>
  <si>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</si>
  <si>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</si>
  <si>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</si>
  <si>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</si>
  <si>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</si>
  <si>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</si>
  <si>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</si>
  <si>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</si>
  <si>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</si>
  <si>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</si>
  <si>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</si>
  <si>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</si>
  <si>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</si>
  <si>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</si>
  <si>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</si>
  <si>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</si>
  <si>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</si>
  <si>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</si>
  <si>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</si>
  <si>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</si>
  <si>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</si>
  <si>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</si>
  <si>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</si>
  <si>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</si>
  <si>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</si>
  <si>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</si>
  <si>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</si>
  <si>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</si>
  <si>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</si>
  <si>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</si>
  <si>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</si>
  <si>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</si>
  <si>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</si>
  <si>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</si>
  <si>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</si>
  <si>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</si>
  <si>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</si>
  <si>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</si>
  <si>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</si>
  <si>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</si>
  <si>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</si>
  <si>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</si>
  <si>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</si>
  <si>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</si>
  <si>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</si>
  <si>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</si>
  <si>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</si>
  <si>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</si>
  <si>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</si>
  <si>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</si>
  <si>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</si>
  <si>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</si>
  <si>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</si>
  <si>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</si>
  <si>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</si>
  <si>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</si>
  <si>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</si>
  <si>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</si>
  <si>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</si>
  <si>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</si>
  <si>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</si>
  <si>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</si>
  <si>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</si>
  <si>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</si>
  <si>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</si>
  <si>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</si>
  <si>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</si>
  <si>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</si>
  <si>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</si>
  <si>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</si>
  <si>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</si>
  <si>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</si>
  <si>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</si>
  <si>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</si>
  <si>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</si>
  <si>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</si>
  <si>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</si>
  <si>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</si>
  <si>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</si>
  <si>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</si>
  <si>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</si>
  <si>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</si>
  <si>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</si>
  <si>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</si>
  <si>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</si>
  <si>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</si>
  <si>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</si>
  <si>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</si>
  <si>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</si>
  <si>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</si>
  <si>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</si>
  <si>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</si>
  <si>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</si>
  <si>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</si>
  <si>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</si>
  <si>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</si>
  <si>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</si>
  <si>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</si>
  <si>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</si>
  <si>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</si>
  <si>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</si>
  <si>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</si>
  <si>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</si>
  <si>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</si>
  <si>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</si>
  <si>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</si>
  <si>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</si>
  <si>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</si>
  <si>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</si>
  <si>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</si>
  <si>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</si>
  <si>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</si>
  <si>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</si>
  <si>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</si>
  <si>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</si>
  <si>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</si>
  <si>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</si>
  <si>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</si>
  <si>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</si>
  <si>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</si>
  <si>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</si>
  <si>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</si>
  <si>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</si>
  <si>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</si>
  <si>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</si>
  <si>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</si>
  <si>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</si>
  <si>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</si>
  <si>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</si>
  <si>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</si>
  <si>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</si>
  <si>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</si>
  <si>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</si>
  <si>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</si>
  <si>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</si>
  <si>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</si>
  <si>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</si>
  <si>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</si>
  <si>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</si>
  <si>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</si>
  <si>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</si>
  <si>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</si>
  <si>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</si>
  <si>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</si>
  <si>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</si>
  <si>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</si>
  <si>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</si>
  <si>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</si>
  <si>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</si>
  <si>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</si>
  <si>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</si>
  <si>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</si>
  <si>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</si>
  <si>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</si>
  <si>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</si>
  <si>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</si>
  <si>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</si>
  <si>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</si>
  <si>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</si>
  <si>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</si>
  <si>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</si>
  <si>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</si>
  <si>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</si>
  <si>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</si>
  <si>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</si>
  <si>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</si>
  <si>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</si>
  <si>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</si>
  <si>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</si>
  <si>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</si>
  <si>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</si>
  <si>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</si>
  <si>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</si>
  <si>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</si>
  <si>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</si>
  <si>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</si>
  <si>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</si>
  <si>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</si>
  <si>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</si>
  <si>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</si>
  <si>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</si>
  <si>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</si>
  <si>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</si>
  <si>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</si>
  <si>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</si>
  <si>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</si>
  <si>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</si>
  <si>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</si>
  <si>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</si>
  <si>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</si>
  <si>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</si>
  <si>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</si>
  <si>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</si>
  <si>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</si>
  <si>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</si>
  <si>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</si>
  <si>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</si>
  <si>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</si>
  <si>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</si>
  <si>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</si>
  <si>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</si>
  <si>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</si>
  <si>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</si>
  <si>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</si>
  <si>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</si>
  <si>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</si>
  <si>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</si>
  <si>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</si>
  <si>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</si>
  <si>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</si>
  <si>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</si>
  <si>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</si>
  <si>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</si>
  <si>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</si>
  <si>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</si>
  <si>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</si>
  <si>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</si>
  <si>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</si>
  <si>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</si>
  <si>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</si>
  <si>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</si>
  <si>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</si>
  <si>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</si>
  <si>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</si>
  <si>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</si>
  <si>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</si>
  <si>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</si>
  <si>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</si>
  <si>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</si>
  <si>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</si>
  <si>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</si>
  <si>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</si>
  <si>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</si>
  <si>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</si>
  <si>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</si>
  <si>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</si>
  <si>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</si>
  <si>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</si>
  <si>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</si>
  <si>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</si>
  <si>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</si>
  <si>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</si>
  <si>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</si>
  <si>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</si>
  <si>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</si>
  <si>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</si>
  <si>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</si>
  <si>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</si>
  <si>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</si>
  <si>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</si>
  <si>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</si>
  <si>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</si>
  <si>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</si>
  <si>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</si>
  <si>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</si>
  <si>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</si>
  <si>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</si>
  <si>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</si>
  <si>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</si>
  <si>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</si>
  <si>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</si>
  <si>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</si>
  <si>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</si>
  <si>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</si>
  <si>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</si>
  <si>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</si>
  <si>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</si>
  <si>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</si>
  <si>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</si>
  <si>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</si>
  <si>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</si>
  <si>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</si>
  <si>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</si>
  <si>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</si>
  <si>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</si>
  <si>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</si>
  <si>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</si>
  <si>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</si>
  <si>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</si>
  <si>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</si>
  <si>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</si>
  <si>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</si>
  <si>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</si>
  <si>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</si>
  <si>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</si>
  <si>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</si>
  <si>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</si>
  <si>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</si>
  <si>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</si>
  <si>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</si>
  <si>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</si>
  <si>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</si>
  <si>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</si>
  <si>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</si>
  <si>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</si>
  <si>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</si>
  <si>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</si>
  <si>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</si>
  <si>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</si>
  <si>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</si>
  <si>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</si>
  <si>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</si>
  <si>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</si>
  <si>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</si>
  <si>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</si>
  <si>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</si>
  <si>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</si>
  <si>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</si>
  <si>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</si>
  <si>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</si>
  <si>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</si>
  <si>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</si>
  <si>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</si>
  <si>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</si>
  <si>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</si>
  <si>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</si>
  <si>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</si>
  <si>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</si>
  <si>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</si>
  <si>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</si>
  <si>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</si>
  <si>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</si>
  <si>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</si>
  <si>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</si>
  <si>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</si>
  <si>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</si>
  <si>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</si>
  <si>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</si>
  <si>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</si>
  <si>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</si>
  <si>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</si>
  <si>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</si>
  <si>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</si>
  <si>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</si>
  <si>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</si>
  <si>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</si>
  <si>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</si>
  <si>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</si>
  <si>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</si>
  <si>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</si>
  <si>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</si>
  <si>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</si>
  <si>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</si>
  <si>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</si>
  <si>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</si>
  <si>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</si>
  <si>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</si>
  <si>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</si>
  <si>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</si>
  <si>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</si>
  <si>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</si>
  <si>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</si>
  <si>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</si>
  <si>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</si>
  <si>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</si>
  <si>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</si>
  <si>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</si>
  <si>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</si>
  <si>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</si>
  <si>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</si>
  <si>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</si>
  <si>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</si>
  <si>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</si>
  <si>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</si>
  <si>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</si>
  <si>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</si>
  <si>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</si>
  <si>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</si>
  <si>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</si>
  <si>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</si>
  <si>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</si>
  <si>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</si>
  <si>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</si>
  <si>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</si>
  <si>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</si>
  <si>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</si>
  <si>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</si>
  <si>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</si>
  <si>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</si>
  <si>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</si>
  <si>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</si>
  <si>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</si>
  <si>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</si>
  <si>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</si>
  <si>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</si>
  <si>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</si>
  <si>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</si>
  <si>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</si>
  <si>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</si>
  <si>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</si>
  <si>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</si>
  <si>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</si>
  <si>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</si>
  <si>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</si>
  <si>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</si>
  <si>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</si>
  <si>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</si>
  <si>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</si>
  <si>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</si>
  <si>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</si>
  <si>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</si>
  <si>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</si>
  <si>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</si>
  <si>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</si>
  <si>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</si>
  <si>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</si>
  <si>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</si>
  <si>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</si>
  <si>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</si>
  <si>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</si>
  <si>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</si>
  <si>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</si>
  <si>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</si>
  <si>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</si>
  <si>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</si>
  <si>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</si>
  <si>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</si>
  <si>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</si>
  <si>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</si>
  <si>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</si>
  <si>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</si>
  <si>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</si>
  <si>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</si>
  <si>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</si>
  <si>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</si>
  <si>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</si>
  <si>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</si>
  <si>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</si>
  <si>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</si>
  <si>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</si>
  <si>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</si>
  <si>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</si>
  <si>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</si>
  <si>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</si>
  <si>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</si>
  <si>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</si>
  <si>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</si>
  <si>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</si>
  <si>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</si>
  <si>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</si>
  <si>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</si>
  <si>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</si>
  <si>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</si>
  <si>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</si>
  <si>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</si>
  <si>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</si>
  <si>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</si>
  <si>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</si>
  <si>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</si>
  <si>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</si>
  <si>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</si>
  <si>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</si>
  <si>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</si>
  <si>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</si>
  <si>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</si>
  <si>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</si>
  <si>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</si>
  <si>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</si>
  <si>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</si>
  <si>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</si>
  <si>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</si>
  <si>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</si>
  <si>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</si>
  <si>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</si>
  <si>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</si>
  <si>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</si>
  <si>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</si>
  <si>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</si>
  <si>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</si>
  <si>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</si>
  <si>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</si>
  <si>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</si>
  <si>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</si>
  <si>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</si>
  <si>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</si>
  <si>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</si>
  <si>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</si>
  <si>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</si>
  <si>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</si>
  <si>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</si>
  <si>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</si>
  <si>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</si>
  <si>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</si>
  <si>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</si>
  <si>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</si>
  <si>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</si>
  <si>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</si>
  <si>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</si>
  <si>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</si>
  <si>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</si>
  <si>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</si>
  <si>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</si>
  <si>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</si>
  <si>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</si>
  <si>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</si>
  <si>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</si>
  <si>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</si>
  <si>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</si>
  <si>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</si>
  <si>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</si>
  <si>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</si>
  <si>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</si>
  <si>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</si>
  <si>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</si>
  <si>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</si>
  <si>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</si>
  <si>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</si>
  <si>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</si>
  <si>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</si>
  <si>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</si>
  <si>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</si>
  <si>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</si>
  <si>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</si>
  <si>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</si>
  <si>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</si>
  <si>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</si>
  <si>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</si>
  <si>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</si>
  <si>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</si>
  <si>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</si>
  <si>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</si>
  <si>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</si>
  <si>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</si>
  <si>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</si>
  <si>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</si>
  <si>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</si>
  <si>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</si>
  <si>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</si>
  <si>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</si>
  <si>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</si>
  <si>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</si>
  <si>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</si>
  <si>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</si>
  <si>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</si>
  <si>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</si>
  <si>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</si>
  <si>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</si>
  <si>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</si>
  <si>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</si>
  <si>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</si>
  <si>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</si>
  <si>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</si>
  <si>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</si>
  <si>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</si>
  <si>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</si>
  <si>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</si>
  <si>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</si>
  <si>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</si>
  <si>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</si>
  <si>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</si>
  <si>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</si>
  <si>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</si>
  <si>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</si>
  <si>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</si>
  <si>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</si>
  <si>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</si>
  <si>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</si>
  <si>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</si>
  <si>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</si>
  <si>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</si>
  <si>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</si>
  <si>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</si>
  <si>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</si>
  <si>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</si>
  <si>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</si>
  <si>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</si>
  <si>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</si>
  <si>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</si>
  <si>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</si>
  <si>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</si>
  <si>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</si>
  <si>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</si>
  <si>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</si>
  <si>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</si>
  <si>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</si>
  <si>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</si>
  <si>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</si>
  <si>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</si>
  <si>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</si>
  <si>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</si>
  <si>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</si>
  <si>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</si>
  <si>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</si>
  <si>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</si>
  <si>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</si>
  <si>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</si>
  <si>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</si>
  <si>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</si>
  <si>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</si>
  <si>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</si>
  <si>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</si>
  <si>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</si>
  <si>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</si>
  <si>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</si>
  <si>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</si>
  <si>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</si>
  <si>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</si>
  <si>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</si>
  <si>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</si>
  <si>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</si>
  <si>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</si>
  <si>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</si>
  <si>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</si>
  <si>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</si>
  <si>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</si>
  <si>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</si>
  <si>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</si>
  <si>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</si>
  <si>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</si>
  <si>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</si>
  <si>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</si>
  <si>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</si>
  <si>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</si>
  <si>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</si>
  <si>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</si>
  <si>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</si>
  <si>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</si>
  <si>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</si>
  <si>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</si>
  <si>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</si>
  <si>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</si>
  <si>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</si>
  <si>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</si>
  <si>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</si>
  <si>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</si>
  <si>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</si>
  <si>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</si>
  <si>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</si>
  <si>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</si>
  <si>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</si>
  <si>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</si>
  <si>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</si>
  <si>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</si>
  <si>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</si>
  <si>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</si>
  <si>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</si>
  <si>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</si>
  <si>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</si>
  <si>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</si>
  <si>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</si>
  <si>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</si>
  <si>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</si>
  <si>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</si>
  <si>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</si>
  <si>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</si>
  <si>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</si>
  <si>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</si>
  <si>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</si>
  <si>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</si>
  <si>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</si>
  <si>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</si>
  <si>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</si>
  <si>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</si>
  <si>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</si>
  <si>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</si>
  <si>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</si>
  <si>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</si>
  <si>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</si>
  <si>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</si>
  <si>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</si>
  <si>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</si>
  <si>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</si>
  <si>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</si>
  <si>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</si>
  <si>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</si>
  <si>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</si>
  <si>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</si>
  <si>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</si>
  <si>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</si>
  <si>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</si>
  <si>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</si>
  <si>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</si>
  <si>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</si>
  <si>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</si>
  <si>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</si>
  <si>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</si>
  <si>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</si>
  <si>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</si>
  <si>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</si>
  <si>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</si>
  <si>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</si>
  <si>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</si>
  <si>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</si>
  <si>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</si>
  <si>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</si>
  <si>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</si>
  <si>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</si>
  <si>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</si>
  <si>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</si>
  <si>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</si>
  <si>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</si>
  <si>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</si>
  <si>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</si>
  <si>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</si>
  <si>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</si>
  <si>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</si>
  <si>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</si>
  <si>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</si>
  <si>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</si>
  <si>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</si>
  <si>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</si>
  <si>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</si>
  <si>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</si>
  <si>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</si>
  <si>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</si>
  <si>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</si>
  <si>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</si>
  <si>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</si>
  <si>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</si>
  <si>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</si>
  <si>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</si>
  <si>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</si>
  <si>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</si>
  <si>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</si>
  <si>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</si>
  <si>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</si>
  <si>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</si>
  <si>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</si>
  <si>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</si>
  <si>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</si>
  <si>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</si>
  <si>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</si>
  <si>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</si>
  <si>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</si>
  <si>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</si>
  <si>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</si>
  <si>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</si>
  <si>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</si>
  <si>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</si>
  <si>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</si>
  <si>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</si>
  <si>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</si>
  <si>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</si>
  <si>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</si>
  <si>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</si>
  <si>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</si>
  <si>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</si>
  <si>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</si>
  <si>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</si>
  <si>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</si>
  <si>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</si>
  <si>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</si>
  <si>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</si>
  <si>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</si>
  <si>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</si>
  <si>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</si>
  <si>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</si>
  <si>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</si>
  <si>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</si>
  <si>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</si>
  <si>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</si>
  <si>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</si>
  <si>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</si>
  <si>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</si>
  <si>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</si>
  <si>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</si>
  <si>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</si>
  <si>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</si>
  <si>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</si>
  <si>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</si>
  <si>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</si>
  <si>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</si>
  <si>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</si>
  <si>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</si>
  <si>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</si>
  <si>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</si>
  <si>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</si>
  <si>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</si>
  <si>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</si>
  <si>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</si>
  <si>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</si>
  <si>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</si>
  <si>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</si>
  <si>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</si>
  <si>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</si>
  <si>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</si>
  <si>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</si>
  <si>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</si>
  <si>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</si>
  <si>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</si>
  <si>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</si>
  <si>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</si>
  <si>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</si>
  <si>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</si>
  <si>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</si>
  <si>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</si>
  <si>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</si>
  <si>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</si>
  <si>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</si>
  <si>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</si>
  <si>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</si>
  <si>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</si>
  <si>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</si>
  <si>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</si>
  <si>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</si>
  <si>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</si>
  <si>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</si>
  <si>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</si>
  <si>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</si>
  <si>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</si>
  <si>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</si>
  <si>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</si>
  <si>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</si>
  <si>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</si>
  <si>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</si>
  <si>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</si>
  <si>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</si>
  <si>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</si>
  <si>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</si>
  <si>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</si>
  <si>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</si>
  <si>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</si>
  <si>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</si>
  <si>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</si>
  <si>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</si>
  <si>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</si>
  <si>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</si>
  <si>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</si>
  <si>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</si>
  <si>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</si>
  <si>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</si>
  <si>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</si>
  <si>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</si>
  <si>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</si>
  <si>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</si>
  <si>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</si>
  <si>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</si>
  <si>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</si>
  <si>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</si>
  <si>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</si>
  <si>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</si>
  <si>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</si>
  <si>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</si>
  <si>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</si>
  <si>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</si>
  <si>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</si>
  <si>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</si>
  <si>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</si>
  <si>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</si>
  <si>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</si>
  <si>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</si>
  <si>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</si>
  <si>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</si>
  <si>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</si>
  <si>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</si>
  <si>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</si>
  <si>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</si>
  <si>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</si>
  <si>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</si>
  <si>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</si>
  <si>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</si>
  <si>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</si>
  <si>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</si>
  <si>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</si>
  <si>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</si>
  <si>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</si>
  <si>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</si>
  <si>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</si>
  <si>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</si>
  <si>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</si>
  <si>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</si>
  <si>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</si>
  <si>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</si>
  <si>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</si>
  <si>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</si>
  <si>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</si>
  <si>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</si>
  <si>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</si>
  <si>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</si>
  <si>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</si>
  <si>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</si>
  <si>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</si>
  <si>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</si>
  <si>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</si>
  <si>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</si>
  <si>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</si>
  <si>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</si>
  <si>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</si>
  <si>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</si>
  <si>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</si>
  <si>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</si>
  <si>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</si>
  <si>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</si>
  <si>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</si>
  <si>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</si>
  <si>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</si>
  <si>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</si>
  <si>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</si>
  <si>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</si>
  <si>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</si>
  <si>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</si>
  <si>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</si>
  <si>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</si>
  <si>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</si>
  <si>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</si>
  <si>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</si>
  <si>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</si>
  <si>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</si>
  <si>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</si>
  <si>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</si>
  <si>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</si>
  <si>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</si>
  <si>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</si>
  <si>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</si>
  <si>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</si>
  <si>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</si>
  <si>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</si>
  <si>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</si>
  <si>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</si>
  <si>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</si>
  <si>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</si>
  <si>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</si>
  <si>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</si>
  <si>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</si>
  <si>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</si>
  <si>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</si>
  <si>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</si>
  <si>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</si>
  <si>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</si>
  <si>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</si>
  <si>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</si>
  <si>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</si>
  <si>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</si>
  <si>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</si>
  <si>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</si>
  <si>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</si>
  <si>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</si>
  <si>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</si>
  <si>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</si>
  <si>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</si>
  <si>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</si>
  <si>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</si>
  <si>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</si>
  <si>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</si>
  <si>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</si>
  <si>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</si>
  <si>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</si>
  <si>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</si>
  <si>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</si>
  <si>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</si>
  <si>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</si>
  <si>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</si>
  <si>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</si>
  <si>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</si>
  <si>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</si>
  <si>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</si>
  <si>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</si>
  <si>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</si>
  <si>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</si>
  <si>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</si>
  <si>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</si>
  <si>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</si>
  <si>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</si>
  <si>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</si>
  <si>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</si>
  <si>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</si>
  <si>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</si>
  <si>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</si>
  <si>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</si>
  <si>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</si>
  <si>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</si>
  <si>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</si>
  <si>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</si>
  <si>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</si>
  <si>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</si>
  <si>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</si>
  <si>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</si>
  <si>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</si>
  <si>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</si>
  <si>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</si>
  <si>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</si>
  <si>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</si>
  <si>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</si>
  <si>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</si>
  <si>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</si>
  <si>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</si>
  <si>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</si>
  <si>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</si>
  <si>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</si>
  <si>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</si>
  <si>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</si>
  <si>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</si>
  <si>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</si>
  <si>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</si>
  <si>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</si>
  <si>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</si>
  <si>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</si>
  <si>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</si>
  <si>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</si>
  <si>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</si>
  <si>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</si>
  <si>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</si>
  <si>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</si>
  <si>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</si>
  <si>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</si>
  <si>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</si>
  <si>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</si>
  <si>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</si>
  <si>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</si>
  <si>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</si>
  <si>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</si>
  <si>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</si>
  <si>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</si>
  <si>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</si>
  <si>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</si>
  <si>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</si>
  <si>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</si>
  <si>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</si>
  <si>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</si>
  <si>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</si>
  <si>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</si>
  <si>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</si>
  <si>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</si>
  <si>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</si>
  <si>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</si>
  <si>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</si>
  <si>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</si>
  <si>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</si>
  <si>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</si>
  <si>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</si>
  <si>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</si>
  <si>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</si>
  <si>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</si>
  <si>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</si>
  <si>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</si>
  <si>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</si>
  <si>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</si>
  <si>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</si>
  <si>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</si>
  <si>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</si>
  <si>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</si>
  <si>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</si>
  <si>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</si>
  <si>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</si>
  <si>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</si>
  <si>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</si>
  <si>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</si>
  <si>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</si>
  <si>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</si>
  <si>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</si>
  <si>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</si>
  <si>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</si>
  <si>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</si>
  <si>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</si>
  <si>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</si>
  <si>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</si>
  <si>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</si>
  <si>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</si>
  <si>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</si>
  <si>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</si>
  <si>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</si>
  <si>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</si>
  <si>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</si>
  <si>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</si>
  <si>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</si>
  <si>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</si>
  <si>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</si>
  <si>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</si>
  <si>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</si>
  <si>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</si>
  <si>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</si>
  <si>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</si>
  <si>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</si>
  <si>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</si>
  <si>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</si>
  <si>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</si>
  <si>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</si>
  <si>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</si>
  <si>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</si>
  <si>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</si>
  <si>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</si>
  <si>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</si>
  <si>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</si>
  <si>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</si>
  <si>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</si>
  <si>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</si>
  <si>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</si>
  <si>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</si>
  <si>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</si>
  <si>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</si>
  <si>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</si>
  <si>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</si>
  <si>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</si>
  <si>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</si>
  <si>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</si>
  <si>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</si>
  <si>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</si>
  <si>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</si>
  <si>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</si>
  <si>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</si>
  <si>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</si>
  <si>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</si>
  <si>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</si>
  <si>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</si>
  <si>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</si>
  <si>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</si>
  <si>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</si>
  <si>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</si>
  <si>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</si>
  <si>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</si>
  <si>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</si>
  <si>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</si>
  <si>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</si>
  <si>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</si>
  <si>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</si>
  <si>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</si>
  <si>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</si>
  <si>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</si>
  <si>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</si>
  <si>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</si>
  <si>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</si>
  <si>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</si>
  <si>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</si>
  <si>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</si>
  <si>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</si>
  <si>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</si>
  <si>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</si>
  <si>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</si>
  <si>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</si>
  <si>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</si>
  <si>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</si>
  <si>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</si>
  <si>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</si>
  <si>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</si>
  <si>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</si>
  <si>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</si>
  <si>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</si>
  <si>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</si>
  <si>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</si>
  <si>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</si>
  <si>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</si>
  <si>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</si>
  <si>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</si>
  <si>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</si>
  <si>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</si>
  <si>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</si>
  <si>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</si>
  <si>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</si>
  <si>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</si>
  <si>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</si>
  <si>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</si>
  <si>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</si>
  <si>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</si>
  <si>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</si>
  <si>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</si>
  <si>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</si>
  <si>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</si>
  <si>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</si>
  <si>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</si>
  <si>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</si>
  <si>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</si>
  <si>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</si>
  <si>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</si>
  <si>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</si>
  <si>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</si>
  <si>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</si>
  <si>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</si>
  <si>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</si>
  <si>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</si>
  <si>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</si>
  <si>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</si>
  <si>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</si>
  <si>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</si>
  <si>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</si>
  <si>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</si>
  <si>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</si>
  <si>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</si>
  <si>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</si>
  <si>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</si>
  <si>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</si>
  <si>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</si>
  <si>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</si>
  <si>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</si>
  <si>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</si>
  <si>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</si>
  <si>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</si>
  <si>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</si>
  <si>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</si>
  <si>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</si>
  <si>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</si>
  <si>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</si>
  <si>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</si>
  <si>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</si>
  <si>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</si>
  <si>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</si>
  <si>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</si>
  <si>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</si>
  <si>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</si>
  <si>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</si>
  <si>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</si>
  <si>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</si>
  <si>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</si>
  <si>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</si>
  <si>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</si>
  <si>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</si>
  <si>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</si>
  <si>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</si>
  <si>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</si>
  <si>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</si>
  <si>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</si>
  <si>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</si>
  <si>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</si>
  <si>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</si>
  <si>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</si>
  <si>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</si>
  <si>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</si>
  <si>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</si>
  <si>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</si>
  <si>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</si>
  <si>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</si>
  <si>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</si>
  <si>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</si>
  <si>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</si>
  <si>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</si>
  <si>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</si>
  <si>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</si>
  <si>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</si>
  <si>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</si>
  <si>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</si>
  <si>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</si>
  <si>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</si>
  <si>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</si>
  <si>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</si>
  <si>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</si>
  <si>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</si>
  <si>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</si>
  <si>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</si>
  <si>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</si>
  <si>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</si>
  <si>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</si>
  <si>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</si>
  <si>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</si>
  <si>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</si>
  <si>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</si>
  <si>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</si>
  <si>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</si>
  <si>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</si>
  <si>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</si>
  <si>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</si>
  <si>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</si>
  <si>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</si>
  <si>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</si>
  <si>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</si>
  <si>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</si>
  <si>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</si>
  <si>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</si>
  <si>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</si>
  <si>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</si>
  <si>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</si>
  <si>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</si>
  <si>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</si>
  <si>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</si>
  <si>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</si>
  <si>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</si>
  <si>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</si>
  <si>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</si>
  <si>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</si>
  <si>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</si>
  <si>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</si>
  <si>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</si>
  <si>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</si>
  <si>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</si>
  <si>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</si>
  <si>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</si>
  <si>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</si>
  <si>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</si>
  <si>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</si>
  <si>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</si>
  <si>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</si>
  <si>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</si>
  <si>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</si>
  <si>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</si>
  <si>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</si>
  <si>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</si>
  <si>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</si>
  <si>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</si>
  <si>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</si>
  <si>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</si>
  <si>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</si>
  <si>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</si>
  <si>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</si>
  <si>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</si>
  <si>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</si>
  <si>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</si>
  <si>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</si>
  <si>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</si>
  <si>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</si>
  <si>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</si>
  <si>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</si>
  <si>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</si>
  <si>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</si>
  <si>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</si>
  <si>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</si>
  <si>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</si>
  <si>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</si>
  <si>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</si>
  <si>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</si>
  <si>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</si>
  <si>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</si>
  <si>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</si>
  <si>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</si>
  <si>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</si>
  <si>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</si>
  <si>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</si>
  <si>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</si>
  <si>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</si>
  <si>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</si>
  <si>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</si>
  <si>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</si>
  <si>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</si>
  <si>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</si>
  <si>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</si>
  <si>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</si>
  <si>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</si>
  <si>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</si>
  <si>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</si>
  <si>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</si>
  <si>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</si>
  <si>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</si>
  <si>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</si>
  <si>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</si>
  <si>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</si>
  <si>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</si>
  <si>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</si>
  <si>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</si>
  <si>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</si>
  <si>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</si>
  <si>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</si>
  <si>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</si>
  <si>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</si>
  <si>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</si>
  <si>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</si>
  <si>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</si>
  <si>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</si>
  <si>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</si>
  <si>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</si>
  <si>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</si>
  <si>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</si>
  <si>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</si>
  <si>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</si>
  <si>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</si>
  <si>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</si>
  <si>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</si>
  <si>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</si>
  <si>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</si>
  <si>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</si>
  <si>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</si>
  <si>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</si>
  <si>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</si>
  <si>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</si>
  <si>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</si>
  <si>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</si>
  <si>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</si>
  <si>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</si>
  <si>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</si>
  <si>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</si>
  <si>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</si>
  <si>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</si>
  <si>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</si>
  <si>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</si>
  <si>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</si>
  <si>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</si>
  <si>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</si>
  <si>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</si>
  <si>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</si>
  <si>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</si>
  <si>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</si>
  <si>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</si>
  <si>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</si>
  <si>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</si>
  <si>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</si>
  <si>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</si>
  <si>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</si>
  <si>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</si>
  <si>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</si>
  <si>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</si>
  <si>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</si>
  <si>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</si>
  <si>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</si>
  <si>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</si>
  <si>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</si>
  <si>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</si>
  <si>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</si>
  <si>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</si>
  <si>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</si>
  <si>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</si>
  <si>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</si>
  <si>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</si>
  <si>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</si>
  <si>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</si>
  <si>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</si>
  <si>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</si>
  <si>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</si>
  <si>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</si>
  <si>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</si>
  <si>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</si>
  <si>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</si>
  <si>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</si>
  <si>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</si>
  <si>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</si>
  <si>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</si>
  <si>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</si>
  <si>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</si>
  <si>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</si>
  <si>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</si>
  <si>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</si>
  <si>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</si>
  <si>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</si>
  <si>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</si>
  <si>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</si>
  <si>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</si>
  <si>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</si>
  <si>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</si>
  <si>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</si>
  <si>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</si>
  <si>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</si>
  <si>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</si>
  <si>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</si>
  <si>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</si>
  <si>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</si>
  <si>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</si>
  <si>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</si>
  <si>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</si>
  <si>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</si>
  <si>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</si>
  <si>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</si>
  <si>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</si>
  <si>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</si>
  <si>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</si>
  <si>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</si>
  <si>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</si>
  <si>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</si>
  <si>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</si>
  <si>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</si>
  <si>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</si>
  <si>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</si>
  <si>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</si>
  <si>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</si>
  <si>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</si>
  <si>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</si>
  <si>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</si>
  <si>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</si>
  <si>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</si>
  <si>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</si>
  <si>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</si>
  <si>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</si>
  <si>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</si>
  <si>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</si>
  <si>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</si>
  <si>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</si>
  <si>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</si>
  <si>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</si>
  <si>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</si>
  <si>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</si>
  <si>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</si>
  <si>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</si>
  <si>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</si>
  <si>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</si>
  <si>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</si>
  <si>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</si>
  <si>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</si>
  <si>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</si>
  <si>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</si>
  <si>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</si>
  <si>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</si>
  <si>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</si>
  <si>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</si>
  <si>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</si>
  <si>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</si>
  <si>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</si>
  <si>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</si>
  <si>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</si>
  <si>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</si>
  <si>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</si>
  <si>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</si>
  <si>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</si>
  <si>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</si>
  <si>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</si>
  <si>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</si>
  <si>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</si>
  <si>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</si>
  <si>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</si>
  <si>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</si>
  <si>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</si>
  <si>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</si>
  <si>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</si>
  <si>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</si>
  <si>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</si>
  <si>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</si>
  <si>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</si>
  <si>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</si>
  <si>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</si>
  <si>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</si>
  <si>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</si>
  <si>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</si>
  <si>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</si>
  <si>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</si>
  <si>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</si>
  <si>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</si>
  <si>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</si>
  <si>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</si>
  <si>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</si>
  <si>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</si>
  <si>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</si>
  <si>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</si>
  <si>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</si>
  <si>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</si>
  <si>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</si>
  <si>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</si>
  <si>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</si>
  <si>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</si>
  <si>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</si>
  <si>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</si>
  <si>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</si>
  <si>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</si>
  <si>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</si>
  <si>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</si>
  <si>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</si>
  <si>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</si>
  <si>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</si>
  <si>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</si>
  <si>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</si>
  <si>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</si>
  <si>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</si>
  <si>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</si>
  <si>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</si>
  <si>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</si>
  <si>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</si>
  <si>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</si>
  <si>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</si>
  <si>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</si>
  <si>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</si>
  <si>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</si>
  <si>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</si>
  <si>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</si>
  <si>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</si>
  <si>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</si>
  <si>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</si>
  <si>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</si>
  <si>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</si>
  <si>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</si>
  <si>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</si>
  <si>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</si>
  <si>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</si>
  <si>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</si>
  <si>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</si>
  <si>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</si>
  <si>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</si>
  <si>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</si>
  <si>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</si>
  <si>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</si>
  <si>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</si>
  <si>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</si>
  <si>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</si>
  <si>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</si>
  <si>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</si>
  <si>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</si>
  <si>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</si>
  <si>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</si>
  <si>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</si>
  <si>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</si>
  <si>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</si>
  <si>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</si>
  <si>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</si>
  <si>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</si>
  <si>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</si>
  <si>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</si>
  <si>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</si>
  <si>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</si>
  <si>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</si>
  <si>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</si>
  <si>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</si>
  <si>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</si>
  <si>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</si>
  <si>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</si>
  <si>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</si>
  <si>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</si>
  <si>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</si>
  <si>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</si>
  <si>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</si>
  <si>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</si>
  <si>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</si>
  <si>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</si>
  <si>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</si>
  <si>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</si>
  <si>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</si>
  <si>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</si>
  <si>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</si>
  <si>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</si>
  <si>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</si>
  <si>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</si>
  <si>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</si>
  <si>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</si>
  <si>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</si>
  <si>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</si>
  <si>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</si>
  <si>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</si>
  <si>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</si>
  <si>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</si>
  <si>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</si>
  <si>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</si>
  <si>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</si>
  <si>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</si>
  <si>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</si>
  <si>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</si>
  <si>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</si>
  <si>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</si>
  <si>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</si>
  <si>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</si>
  <si>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</si>
  <si>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</si>
  <si>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</si>
  <si>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</si>
  <si>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</si>
  <si>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</si>
  <si>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</si>
  <si>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</si>
  <si>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</si>
  <si>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</si>
  <si>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</si>
  <si>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</si>
  <si>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</si>
  <si>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</si>
  <si>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</si>
  <si>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</si>
  <si>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</si>
  <si>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</si>
  <si>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</si>
  <si>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</si>
  <si>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</si>
  <si>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</si>
  <si>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</si>
  <si>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</si>
  <si>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</si>
  <si>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</si>
  <si>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</si>
  <si>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</si>
  <si>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</si>
  <si>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</si>
  <si>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</si>
  <si>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</si>
  <si>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</si>
  <si>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</si>
  <si>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</si>
  <si>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</si>
  <si>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</si>
  <si>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</si>
  <si>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</si>
  <si>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</si>
  <si>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</si>
  <si>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</si>
  <si>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</si>
  <si>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</si>
  <si>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</si>
  <si>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</si>
  <si>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</si>
  <si>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</si>
  <si>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</si>
  <si>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</si>
  <si>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</si>
  <si>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</si>
  <si>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</si>
  <si>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</si>
  <si>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</si>
  <si>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</si>
  <si>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</si>
  <si>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</si>
  <si>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</si>
  <si>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</si>
  <si>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</si>
  <si>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</si>
  <si>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</si>
  <si>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</si>
  <si>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</si>
  <si>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</si>
  <si>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</si>
  <si>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</si>
  <si>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</si>
  <si>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</si>
  <si>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</si>
  <si>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</si>
  <si>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</si>
  <si>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</si>
  <si>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</si>
  <si>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</si>
  <si>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</si>
  <si>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</si>
  <si>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</si>
  <si>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</si>
  <si>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</si>
  <si>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</si>
  <si>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</si>
  <si>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</si>
  <si>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</si>
  <si>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</si>
  <si>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</si>
  <si>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</si>
  <si>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</si>
  <si>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</si>
  <si>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</si>
  <si>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</si>
  <si>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</si>
  <si>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</si>
  <si>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</si>
  <si>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</si>
  <si>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</si>
  <si>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</si>
  <si>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</si>
  <si>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</si>
  <si>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</si>
  <si>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</si>
  <si>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</si>
  <si>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</si>
  <si>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</si>
  <si>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</si>
  <si>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</si>
  <si>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</si>
  <si>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</si>
  <si>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</si>
  <si>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</si>
  <si>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</si>
  <si>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</si>
  <si>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</si>
  <si>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</si>
  <si>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</si>
  <si>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</si>
  <si>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</si>
  <si>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</si>
  <si>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</si>
  <si>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</si>
  <si>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</si>
  <si>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</si>
  <si>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</si>
  <si>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</si>
  <si>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</si>
  <si>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</si>
  <si>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</si>
  <si>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</si>
  <si>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</si>
  <si>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</si>
  <si>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</si>
  <si>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</si>
  <si>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</si>
  <si>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</si>
  <si>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</si>
  <si>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</si>
  <si>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</si>
  <si>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</si>
  <si>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</si>
  <si>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</si>
  <si>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</si>
  <si>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</si>
  <si>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</si>
  <si>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</si>
  <si>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</si>
  <si>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</si>
  <si>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</si>
  <si>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</si>
  <si>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</si>
  <si>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</si>
  <si>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</si>
  <si>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</si>
  <si>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</si>
  <si>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</si>
  <si>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</si>
  <si>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</si>
  <si>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</si>
  <si>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</si>
  <si>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</si>
  <si>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</si>
  <si>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</si>
  <si>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</si>
  <si>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</si>
  <si>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</si>
  <si>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</si>
  <si>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</si>
  <si>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</si>
  <si>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</si>
  <si>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</si>
  <si>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</si>
  <si>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</si>
  <si>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</si>
  <si>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</si>
  <si>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</si>
  <si>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</si>
  <si>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</si>
  <si>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</si>
  <si>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</si>
  <si>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</si>
  <si>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</si>
  <si>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</si>
  <si>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</si>
  <si>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</si>
  <si>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</si>
  <si>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</si>
  <si>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</si>
  <si>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</si>
  <si>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</si>
  <si>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</si>
  <si>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</si>
  <si>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</si>
  <si>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</si>
  <si>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</si>
  <si>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</si>
  <si>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</si>
  <si>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</si>
  <si>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</si>
  <si>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</si>
  <si>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</si>
  <si>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</si>
  <si>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</si>
  <si>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</si>
  <si>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</si>
  <si>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</si>
  <si>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</si>
  <si>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</si>
  <si>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</si>
  <si>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</si>
  <si>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</si>
  <si>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</si>
  <si>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</si>
  <si>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</si>
  <si>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</si>
  <si>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</si>
  <si>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</si>
  <si>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</si>
  <si>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</si>
  <si>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</si>
  <si>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</si>
  <si>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</si>
  <si>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</si>
  <si>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</si>
  <si>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</si>
  <si>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</si>
  <si>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</si>
  <si>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</si>
  <si>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</si>
  <si>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</si>
  <si>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</si>
  <si>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</si>
  <si>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</si>
  <si>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</si>
  <si>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</si>
  <si>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</si>
  <si>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</si>
  <si>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</si>
  <si>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</si>
  <si>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</si>
  <si>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</si>
  <si>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</si>
  <si>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</si>
  <si>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</si>
  <si>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</si>
  <si>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</si>
  <si>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</si>
  <si>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</si>
  <si>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</si>
  <si>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</si>
  <si>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</si>
  <si>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</si>
  <si>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</si>
  <si>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</si>
  <si>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</si>
  <si>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</si>
  <si>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</si>
  <si>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</si>
  <si>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</si>
  <si>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</si>
  <si>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</si>
  <si>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</si>
  <si>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</si>
  <si>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</si>
  <si>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</si>
  <si>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</si>
  <si>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</si>
  <si>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</si>
  <si>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</si>
  <si>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</si>
  <si>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</si>
  <si>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</si>
  <si>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</si>
  <si>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</si>
  <si>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</si>
  <si>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</si>
  <si>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</si>
  <si>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</si>
  <si>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</si>
  <si>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</si>
  <si>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</si>
  <si>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</si>
  <si>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</si>
  <si>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</si>
  <si>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</si>
  <si>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</si>
  <si>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</si>
  <si>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</si>
  <si>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</si>
  <si>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</si>
  <si>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</si>
  <si>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</si>
  <si>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</si>
  <si>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</si>
  <si>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</si>
  <si>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</si>
  <si>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</si>
  <si>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</si>
  <si>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</si>
  <si>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</si>
  <si>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</si>
  <si>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</si>
  <si>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</si>
  <si>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</si>
  <si>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</si>
  <si>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</si>
  <si>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</si>
  <si>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</si>
  <si>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</si>
  <si>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</si>
  <si>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</si>
  <si>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</si>
  <si>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</si>
  <si>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</si>
  <si>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</si>
  <si>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</si>
  <si>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</si>
  <si>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</si>
  <si>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</si>
  <si>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</si>
  <si>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</si>
  <si>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</si>
  <si>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</si>
  <si>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</si>
  <si>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</si>
  <si>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</si>
  <si>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</si>
  <si>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</si>
  <si>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</si>
  <si>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</si>
  <si>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</si>
  <si>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</si>
  <si>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</si>
  <si>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</si>
  <si>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</si>
  <si>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</si>
  <si>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</si>
  <si>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</si>
  <si>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</si>
  <si>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</si>
  <si>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</si>
  <si>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</si>
  <si>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</si>
  <si>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</si>
  <si>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</si>
  <si>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</si>
  <si>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</si>
  <si>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</si>
  <si>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</si>
  <si>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</si>
  <si>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</si>
  <si>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</si>
  <si>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</si>
  <si>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</si>
  <si>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</si>
  <si>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</si>
  <si>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</si>
  <si>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</si>
  <si>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</si>
  <si>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</si>
  <si>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</si>
  <si>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</si>
  <si>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</si>
  <si>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</si>
  <si>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</si>
  <si>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</si>
  <si>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</si>
  <si>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</si>
  <si>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</si>
  <si>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</si>
  <si>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</si>
  <si>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</si>
  <si>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</si>
  <si>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</si>
  <si>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</si>
  <si>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</si>
  <si>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</si>
  <si>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</si>
  <si>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</si>
  <si>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</si>
  <si>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</si>
  <si>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</si>
  <si>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</si>
  <si>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</si>
  <si>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</si>
  <si>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</si>
  <si>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</si>
  <si>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</si>
  <si>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</si>
  <si>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</si>
  <si>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</si>
  <si>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</si>
  <si>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</si>
  <si>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</si>
  <si>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</si>
  <si>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</si>
  <si>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</si>
  <si>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</si>
  <si>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</si>
  <si>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</si>
  <si>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</si>
  <si>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</si>
  <si>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</si>
  <si>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</si>
  <si>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</si>
  <si>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</si>
  <si>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</si>
  <si>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</si>
  <si>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</si>
  <si>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</si>
  <si>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</si>
  <si>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</si>
  <si>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</si>
  <si>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</si>
  <si>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</si>
  <si>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</si>
  <si>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</si>
  <si>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</si>
  <si>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</si>
  <si>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</si>
  <si>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</si>
  <si>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</si>
  <si>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</si>
  <si>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</si>
  <si>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</si>
  <si>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</si>
  <si>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</si>
  <si>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</si>
  <si>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</si>
  <si>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</si>
  <si>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</si>
  <si>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</si>
  <si>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</si>
  <si>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</si>
  <si>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</si>
  <si>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</si>
  <si>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</si>
  <si>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</si>
  <si>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</si>
  <si>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</si>
  <si>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</si>
  <si>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</si>
  <si>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</si>
  <si>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</si>
  <si>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</si>
  <si>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</si>
  <si>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</si>
  <si>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</si>
  <si>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</si>
  <si>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</si>
  <si>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</si>
  <si>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</si>
  <si>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</si>
  <si>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</si>
  <si>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</si>
  <si>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</si>
  <si>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</si>
  <si>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</si>
  <si>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</si>
  <si>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</si>
  <si>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</si>
  <si>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</si>
  <si>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</si>
  <si>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</si>
  <si>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</si>
  <si>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</si>
  <si>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</si>
  <si>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</si>
  <si>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</si>
  <si>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</si>
  <si>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</si>
  <si>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</si>
  <si>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</si>
  <si>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</si>
  <si>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</si>
  <si>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</si>
  <si>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</si>
  <si>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</si>
  <si>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</si>
  <si>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</si>
  <si>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</si>
  <si>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</si>
  <si>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</si>
  <si>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</si>
  <si>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</si>
  <si>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</si>
  <si>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</si>
  <si>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</si>
  <si>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</si>
  <si>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</si>
  <si>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</si>
  <si>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</si>
  <si>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</si>
  <si>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</si>
  <si>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</si>
  <si>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</si>
  <si>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</si>
  <si>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</si>
  <si>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</si>
  <si>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</si>
  <si>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</si>
  <si>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</si>
  <si>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</si>
  <si>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</si>
  <si>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</si>
  <si>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</si>
  <si>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</si>
  <si>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</si>
  <si>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</si>
  <si>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</si>
  <si>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</si>
  <si>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</si>
  <si>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</si>
  <si>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</si>
  <si>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</si>
  <si>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</si>
  <si>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</si>
  <si>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</si>
  <si>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</si>
  <si>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</si>
  <si>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</si>
  <si>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</si>
  <si>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</si>
  <si>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</si>
  <si>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</si>
  <si>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</si>
  <si>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</si>
  <si>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</si>
  <si>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</si>
  <si>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</si>
  <si>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</si>
  <si>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</si>
  <si>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</si>
  <si>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</si>
  <si>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</si>
  <si>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</si>
  <si>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</si>
  <si>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</si>
  <si>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</si>
  <si>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</si>
  <si>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</si>
  <si>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</si>
  <si>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</si>
  <si>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</si>
  <si>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</si>
  <si>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</si>
  <si>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</si>
  <si>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</si>
  <si>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</si>
  <si>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</si>
  <si>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</si>
  <si>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</si>
  <si>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</si>
  <si>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</si>
  <si>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</si>
  <si>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</si>
  <si>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</si>
  <si>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</si>
  <si>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</si>
  <si>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</si>
  <si>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</si>
  <si>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</si>
  <si>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</si>
  <si>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</si>
  <si>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</si>
  <si>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</si>
  <si>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</si>
  <si>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</si>
  <si>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</si>
  <si>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</si>
  <si>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</si>
  <si>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</si>
  <si>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</si>
  <si>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</si>
  <si>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</si>
  <si>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</si>
  <si>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</si>
  <si>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</si>
  <si>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</si>
  <si>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</si>
  <si>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</si>
  <si>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</si>
  <si>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</si>
  <si>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</si>
  <si>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</si>
  <si>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</si>
  <si>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</si>
  <si>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</si>
  <si>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</si>
  <si>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</si>
  <si>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</si>
  <si>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</si>
  <si>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</si>
  <si>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</si>
  <si>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</si>
  <si>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</si>
  <si>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</si>
  <si>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</si>
  <si>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</si>
  <si>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</si>
  <si>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</si>
  <si>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</si>
  <si>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</si>
  <si>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</si>
  <si>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</si>
  <si>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</si>
  <si>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</si>
  <si>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</si>
  <si>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</si>
  <si>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</si>
  <si>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</si>
  <si>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</si>
  <si>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</si>
  <si>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</si>
  <si>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</si>
  <si>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</si>
  <si>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</si>
  <si>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</si>
  <si>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</si>
  <si>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</si>
  <si>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</si>
  <si>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</si>
  <si>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</si>
  <si>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</si>
  <si>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</si>
  <si>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</si>
  <si>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</si>
  <si>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</si>
  <si>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</si>
  <si>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</si>
  <si>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</si>
  <si>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</si>
  <si>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</si>
  <si>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</si>
  <si>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</si>
  <si>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</si>
  <si>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</si>
  <si>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</si>
  <si>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</si>
  <si>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</si>
  <si>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</si>
  <si>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</si>
  <si>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</si>
  <si>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</si>
  <si>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</si>
  <si>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</si>
  <si>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</si>
  <si>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</si>
  <si>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</si>
  <si>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</si>
  <si>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</si>
  <si>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</si>
  <si>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</si>
  <si>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</si>
  <si>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</si>
  <si>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</si>
  <si>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</si>
  <si>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</si>
  <si>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</si>
  <si>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</si>
  <si>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</si>
  <si>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</si>
  <si>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</si>
  <si>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</si>
  <si>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</si>
  <si>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</si>
  <si>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</si>
  <si>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</si>
  <si>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</si>
  <si>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</si>
  <si>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</si>
  <si>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</si>
  <si>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</si>
  <si>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</si>
  <si>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</si>
  <si>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</si>
  <si>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</si>
  <si>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</si>
  <si>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</si>
  <si>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</si>
  <si>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</si>
  <si>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</si>
  <si>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</si>
  <si>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</si>
  <si>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</si>
  <si>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</si>
  <si>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</si>
  <si>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</si>
  <si>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</si>
  <si>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</si>
  <si>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</si>
  <si>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</si>
  <si>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</si>
  <si>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</si>
  <si>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</si>
  <si>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</si>
  <si>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</si>
  <si>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</si>
  <si>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</si>
  <si>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</si>
  <si>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</si>
  <si>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</si>
  <si>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</si>
  <si>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</si>
  <si>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</si>
  <si>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</si>
  <si>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</si>
  <si>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</si>
  <si>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</si>
  <si>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</si>
  <si>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</si>
  <si>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</si>
  <si>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</si>
  <si>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</si>
  <si>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</si>
  <si>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</si>
  <si>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</si>
  <si>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</si>
  <si>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</si>
  <si>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</si>
  <si>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</si>
  <si>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</si>
  <si>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</si>
  <si>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</si>
  <si>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</si>
  <si>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</si>
  <si>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</si>
  <si>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</si>
  <si>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</si>
  <si>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</si>
  <si>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</si>
  <si>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</si>
  <si>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</si>
  <si>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</si>
  <si>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</si>
  <si>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</si>
  <si>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</si>
  <si>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</si>
  <si>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</si>
  <si>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</si>
  <si>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</si>
  <si>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</si>
  <si>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</si>
  <si>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</si>
  <si>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</si>
  <si>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</si>
  <si>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</si>
  <si>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</si>
  <si>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</si>
  <si>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</si>
  <si>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</si>
  <si>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</si>
  <si>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</si>
  <si>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</si>
  <si>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</si>
  <si>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</si>
  <si>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</si>
  <si>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</si>
  <si>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</si>
  <si>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</si>
  <si>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</si>
  <si>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</si>
  <si>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</si>
  <si>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</si>
  <si>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</si>
  <si>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</si>
  <si>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</si>
  <si>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</si>
  <si>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</si>
  <si>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</si>
  <si>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</si>
  <si>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</si>
  <si>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</si>
  <si>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</si>
  <si>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</si>
  <si>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</si>
  <si>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</si>
  <si>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</si>
  <si>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</si>
  <si>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</si>
  <si>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</si>
  <si>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</si>
  <si>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</si>
  <si>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</si>
  <si>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</si>
  <si>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</si>
  <si>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</si>
  <si>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</si>
  <si>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</si>
  <si>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</si>
  <si>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</si>
  <si>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</si>
  <si>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</si>
  <si>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</si>
  <si>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</si>
  <si>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</si>
  <si>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</si>
  <si>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</si>
  <si>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</si>
  <si>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</si>
  <si>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</si>
  <si>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</si>
  <si>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</si>
  <si>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</si>
  <si>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</si>
  <si>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</si>
  <si>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</si>
  <si>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</si>
  <si>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</si>
  <si>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</si>
  <si>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</si>
  <si>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</si>
  <si>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</si>
  <si>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</si>
  <si>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</si>
  <si>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</si>
  <si>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</si>
  <si>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</si>
  <si>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</si>
  <si>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</si>
  <si>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</si>
  <si>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</si>
  <si>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</si>
  <si>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</si>
  <si>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</si>
  <si>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</si>
  <si>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</si>
  <si>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</si>
  <si>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</si>
  <si>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</si>
  <si>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</si>
  <si>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</si>
  <si>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</si>
  <si>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</si>
  <si>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</si>
  <si>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</si>
  <si>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</si>
  <si>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</si>
  <si>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</si>
  <si>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</si>
  <si>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</si>
  <si>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</si>
  <si>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</si>
  <si>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</si>
  <si>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</si>
  <si>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</si>
  <si>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</si>
  <si>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</si>
  <si>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</si>
  <si>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</si>
  <si>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</si>
  <si>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</si>
  <si>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</si>
  <si>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</si>
  <si>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</si>
  <si>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</si>
  <si>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</si>
  <si>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</si>
  <si>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</si>
  <si>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</si>
  <si>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</si>
  <si>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</si>
  <si>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</si>
  <si>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</si>
  <si>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</si>
  <si>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</si>
  <si>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</si>
  <si>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</si>
  <si>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</si>
  <si>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</si>
  <si>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</si>
  <si>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</si>
  <si>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</si>
  <si>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</si>
  <si>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</si>
  <si>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</si>
  <si>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</si>
  <si>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</si>
  <si>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</si>
  <si>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</si>
  <si>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</si>
  <si>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</si>
  <si>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</si>
  <si>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</si>
  <si>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</si>
  <si>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</si>
  <si>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</si>
  <si>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</si>
  <si>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</si>
  <si>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</si>
  <si>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</si>
  <si>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</si>
  <si>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</si>
  <si>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</si>
  <si>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</si>
  <si>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</si>
  <si>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</si>
  <si>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</si>
  <si>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</si>
  <si>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</si>
  <si>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</si>
  <si>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</si>
  <si>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</si>
  <si>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</si>
  <si>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</si>
  <si>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</si>
  <si>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</si>
  <si>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</si>
  <si>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</si>
  <si>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</si>
  <si>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</si>
  <si>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</si>
  <si>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</si>
  <si>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</si>
  <si>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</si>
  <si>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</si>
  <si>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</si>
  <si>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</si>
  <si>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</si>
  <si>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</si>
  <si>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</si>
  <si>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</si>
  <si>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</si>
  <si>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</si>
  <si>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</si>
  <si>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</si>
  <si>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</si>
  <si>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</si>
  <si>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</si>
  <si>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</si>
  <si>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</si>
  <si>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</si>
  <si>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</si>
  <si>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</si>
  <si>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</si>
  <si>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</si>
  <si>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</si>
  <si>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</si>
  <si>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</si>
  <si>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</si>
  <si>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</si>
  <si>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</si>
  <si>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</si>
  <si>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</si>
  <si>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</si>
  <si>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</si>
  <si>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</si>
  <si>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</si>
  <si>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</si>
  <si>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</si>
  <si>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</si>
  <si>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</si>
  <si>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</si>
  <si>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</si>
  <si>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</si>
  <si>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</si>
  <si>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</si>
  <si>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</si>
  <si>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</si>
  <si>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</si>
  <si>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</si>
  <si>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</si>
  <si>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</si>
  <si>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</si>
  <si>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</si>
  <si>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</si>
  <si>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</si>
  <si>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</si>
  <si>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</si>
  <si>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</si>
  <si>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</si>
  <si>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</si>
  <si>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</si>
  <si>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</si>
  <si>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</si>
  <si>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</si>
  <si>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</si>
  <si>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</si>
  <si>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</si>
  <si>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</si>
  <si>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</si>
  <si>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</si>
  <si>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</si>
  <si>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</si>
  <si>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</si>
  <si>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</si>
  <si>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</si>
  <si>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</si>
  <si>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</si>
  <si>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</si>
  <si>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</si>
  <si>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</si>
  <si>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</si>
  <si>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</si>
  <si>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</si>
  <si>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</si>
  <si>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</si>
  <si>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</si>
  <si>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</si>
  <si>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</si>
  <si>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</si>
  <si>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</si>
  <si>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</si>
  <si>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</si>
  <si>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</si>
  <si>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</si>
  <si>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</si>
  <si>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</si>
  <si>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</si>
  <si>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</si>
  <si>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</si>
  <si>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</si>
  <si>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</si>
  <si>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</si>
  <si>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</si>
  <si>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</si>
  <si>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</si>
  <si>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</si>
  <si>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</si>
  <si>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</si>
  <si>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</si>
  <si>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</si>
  <si>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</si>
  <si>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</si>
  <si>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</si>
  <si>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</si>
  <si>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</si>
  <si>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</si>
  <si>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</si>
  <si>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</si>
  <si>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</si>
  <si>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</si>
  <si>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</si>
  <si>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</si>
  <si>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</si>
  <si>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</si>
  <si>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</si>
  <si>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</si>
  <si>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</si>
  <si>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</si>
  <si>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</si>
  <si>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</si>
  <si>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</si>
  <si>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</si>
  <si>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</si>
  <si>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</si>
  <si>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</si>
  <si>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</si>
  <si>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</si>
  <si>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</si>
  <si>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</si>
  <si>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</si>
  <si>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</si>
  <si>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</si>
  <si>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</si>
  <si>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</si>
  <si>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</si>
  <si>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</si>
  <si>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</si>
  <si>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</si>
  <si>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</si>
  <si>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</si>
  <si>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</si>
  <si>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</si>
  <si>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</si>
  <si>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</si>
  <si>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</si>
  <si>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</si>
  <si>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</si>
  <si>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</si>
  <si>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</si>
  <si>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</si>
  <si>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</si>
  <si>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</si>
  <si>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</si>
  <si>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</si>
  <si>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</si>
  <si>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</si>
  <si>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</si>
  <si>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</si>
  <si>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</si>
  <si>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</si>
  <si>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</si>
  <si>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</si>
  <si>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</si>
  <si>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</si>
  <si>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</si>
  <si>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</si>
  <si>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</si>
  <si>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</si>
  <si>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</si>
  <si>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</si>
  <si>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</si>
  <si>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</si>
  <si>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</si>
  <si>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</si>
  <si>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</si>
  <si>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</si>
  <si>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</si>
  <si>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</si>
  <si>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</si>
  <si>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</si>
  <si>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</si>
  <si>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</si>
  <si>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</si>
  <si>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</si>
  <si>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</si>
  <si>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</si>
  <si>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</si>
  <si>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</si>
  <si>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</si>
  <si>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</si>
  <si>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</si>
  <si>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</si>
  <si>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</si>
  <si>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</si>
  <si>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</si>
  <si>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</si>
  <si>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</si>
  <si>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</si>
  <si>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</si>
  <si>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</si>
  <si>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</si>
  <si>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</si>
  <si>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</si>
  <si>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</si>
  <si>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</si>
  <si>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</si>
  <si>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</si>
  <si>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</si>
  <si>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</si>
  <si>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</si>
  <si>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</si>
  <si>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</si>
  <si>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</si>
  <si>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</si>
  <si>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</si>
  <si>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</si>
  <si>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</si>
  <si>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</si>
  <si>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</si>
  <si>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</si>
  <si>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</si>
  <si>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</si>
  <si>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</si>
  <si>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</si>
  <si>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</si>
  <si>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</si>
  <si>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</si>
  <si>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</si>
  <si>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</si>
  <si>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</si>
  <si>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</si>
  <si>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</si>
  <si>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</si>
  <si>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</si>
  <si>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</si>
  <si>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</si>
  <si>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</si>
  <si>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</si>
  <si>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</si>
  <si>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</si>
  <si>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</si>
  <si>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</si>
  <si>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</si>
  <si>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</si>
  <si>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</si>
  <si>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</si>
  <si>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</si>
  <si>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</si>
  <si>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</si>
  <si>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</si>
  <si>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</si>
  <si>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</si>
  <si>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</si>
  <si>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</si>
  <si>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</si>
  <si>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</si>
  <si>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</si>
  <si>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</si>
  <si>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</si>
  <si>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</si>
  <si>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</si>
  <si>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</si>
  <si>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</si>
  <si>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</si>
  <si>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</si>
  <si>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</si>
  <si>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</si>
  <si>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</si>
  <si>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</si>
  <si>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</si>
  <si>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</si>
  <si>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</si>
  <si>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</si>
  <si>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</si>
  <si>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</si>
  <si>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</si>
  <si>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</si>
  <si>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</si>
  <si>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</si>
  <si>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</si>
  <si>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</si>
  <si>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</si>
  <si>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</si>
  <si>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</si>
  <si>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</si>
  <si>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</si>
  <si>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</si>
  <si>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</si>
  <si>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</si>
  <si>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</si>
  <si>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</si>
  <si>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</si>
  <si>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</si>
  <si>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</si>
  <si>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</si>
  <si>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</si>
  <si>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</si>
  <si>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</si>
  <si>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</si>
  <si>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</si>
  <si>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</si>
  <si>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</si>
  <si>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</si>
  <si>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</si>
  <si>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</si>
  <si>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</si>
  <si>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</si>
  <si>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</si>
  <si>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</si>
  <si>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</si>
  <si>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</si>
  <si>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</si>
  <si>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</si>
  <si>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</si>
  <si>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</si>
  <si>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</si>
  <si>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</si>
  <si>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</si>
  <si>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</si>
  <si>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</si>
  <si>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</si>
  <si>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</si>
  <si>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</si>
  <si>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</si>
  <si>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</si>
  <si>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</si>
  <si>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</si>
  <si>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</si>
  <si>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</si>
  <si>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</si>
  <si>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</si>
  <si>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</si>
  <si>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</si>
  <si>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</si>
  <si>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</si>
  <si>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</si>
  <si>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</si>
  <si>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</si>
  <si>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</si>
  <si>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</si>
  <si>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</si>
  <si>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</si>
  <si>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</si>
  <si>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</si>
  <si>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</si>
  <si>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</si>
  <si>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</si>
  <si>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</si>
  <si>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</si>
  <si>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</si>
  <si>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</si>
  <si>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</si>
  <si>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</si>
  <si>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</si>
  <si>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</si>
  <si>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</si>
  <si>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</si>
  <si>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</si>
  <si>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</si>
  <si>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</si>
  <si>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</si>
  <si>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</si>
  <si>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</si>
  <si>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</si>
  <si>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</si>
  <si>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</si>
  <si>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</si>
  <si>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</si>
  <si>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</si>
  <si>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</si>
  <si>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</si>
  <si>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</si>
  <si>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</si>
  <si>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</si>
  <si>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</si>
  <si>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</si>
  <si>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</si>
  <si>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</si>
  <si>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</si>
  <si>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</si>
  <si>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</si>
  <si>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</si>
  <si>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</si>
  <si>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</si>
  <si>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</si>
  <si>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</si>
  <si>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</si>
  <si>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</si>
  <si>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</si>
  <si>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</si>
  <si>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</si>
  <si>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</si>
  <si>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</si>
  <si>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</si>
  <si>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</si>
  <si>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</si>
  <si>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</si>
  <si>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</si>
  <si>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</si>
  <si>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</si>
  <si>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</si>
  <si>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</si>
  <si>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</si>
  <si>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</si>
  <si>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</si>
  <si>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</si>
  <si>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</si>
  <si>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</si>
  <si>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</si>
  <si>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</si>
  <si>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</si>
  <si>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</si>
  <si>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</si>
  <si>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</si>
  <si>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</si>
  <si>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</si>
  <si>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</si>
  <si>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</si>
  <si>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</si>
  <si>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</si>
  <si>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</si>
  <si>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</si>
  <si>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</si>
  <si>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</si>
  <si>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</si>
  <si>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</si>
  <si>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</si>
  <si>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</si>
  <si>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</si>
  <si>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</si>
  <si>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</si>
  <si>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</si>
  <si>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</si>
  <si>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</si>
  <si>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</si>
  <si>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</si>
  <si>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</si>
  <si>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</si>
  <si>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</si>
  <si>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</si>
  <si>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</si>
  <si>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</si>
  <si>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</si>
  <si>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</si>
  <si>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</si>
  <si>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</si>
  <si>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</si>
  <si>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</si>
  <si>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</si>
  <si>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</si>
  <si>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</si>
  <si>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</si>
  <si>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</si>
  <si>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</si>
  <si>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</si>
  <si>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</si>
  <si>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</si>
  <si>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</si>
  <si>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</si>
  <si>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</si>
  <si>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</si>
  <si>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</si>
  <si>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</si>
  <si>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</si>
  <si>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</si>
  <si>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</si>
  <si>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</si>
  <si>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</si>
  <si>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</si>
  <si>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</si>
  <si>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</si>
  <si>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</si>
  <si>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</si>
  <si>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</si>
  <si>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</si>
  <si>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</si>
  <si>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</si>
  <si>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</si>
  <si>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</si>
  <si>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</si>
  <si>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</si>
  <si>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</si>
  <si>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</si>
  <si>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</si>
  <si>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</si>
  <si>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</si>
  <si>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</si>
  <si>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</si>
  <si>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</si>
  <si>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</si>
  <si>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</si>
  <si>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</si>
  <si>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</si>
  <si>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</si>
  <si>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</si>
  <si>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</si>
  <si>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</si>
  <si>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</si>
  <si>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</si>
  <si>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</si>
  <si>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</si>
  <si>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</si>
  <si>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</si>
  <si>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</si>
  <si>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</si>
  <si>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</si>
  <si>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</si>
  <si>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</si>
  <si>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</si>
  <si>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</si>
  <si>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</si>
  <si>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</si>
  <si>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</si>
  <si>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</si>
  <si>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</si>
  <si>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</si>
  <si>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</si>
  <si>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</si>
  <si>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</si>
  <si>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</si>
  <si>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</si>
  <si>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</si>
  <si>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</si>
  <si>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</si>
  <si>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</si>
  <si>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</si>
  <si>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</si>
  <si>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</si>
  <si>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</si>
  <si>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</si>
  <si>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</si>
  <si>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</si>
  <si>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</si>
  <si>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</si>
  <si>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</si>
  <si>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</si>
  <si>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</si>
  <si>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</si>
  <si>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</si>
  <si>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</si>
  <si>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</si>
  <si>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</si>
  <si>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</si>
  <si>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</si>
  <si>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</si>
  <si>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</si>
  <si>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</si>
  <si>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</si>
  <si>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</si>
  <si>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</si>
  <si>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</si>
  <si>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</si>
  <si>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</si>
  <si>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</si>
  <si>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</si>
  <si>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</si>
  <si>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</si>
  <si>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</si>
  <si>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</si>
  <si>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</si>
  <si>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</si>
  <si>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</si>
  <si>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</si>
  <si>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</si>
  <si>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</si>
  <si>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</si>
  <si>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</si>
  <si>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</si>
  <si>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</si>
  <si>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</si>
  <si>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</si>
  <si>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</si>
  <si>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</si>
  <si>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</si>
  <si>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</si>
  <si>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</si>
  <si>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</si>
  <si>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</si>
  <si>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</si>
  <si>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</si>
  <si>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</si>
  <si>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</si>
  <si>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</si>
  <si>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</si>
  <si>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</si>
  <si>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</si>
  <si>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</si>
  <si>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</si>
  <si>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</si>
  <si>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</si>
  <si>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</si>
  <si>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</si>
  <si>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</si>
  <si>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</si>
  <si>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</si>
  <si>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</si>
  <si>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</si>
  <si>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</si>
  <si>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</si>
  <si>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</si>
  <si>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</si>
  <si>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</si>
  <si>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</si>
  <si>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</si>
  <si>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</si>
  <si>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</si>
  <si>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</si>
  <si>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</si>
  <si>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</si>
  <si>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</si>
  <si>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</si>
  <si>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</si>
  <si>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</si>
  <si>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</si>
  <si>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</si>
  <si>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</si>
  <si>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</si>
  <si>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</si>
  <si>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</si>
  <si>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</si>
  <si>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</si>
  <si>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</si>
  <si>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</si>
  <si>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</si>
  <si>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</si>
  <si>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</si>
  <si>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</si>
  <si>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</si>
  <si>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</si>
  <si>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</si>
  <si>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</si>
  <si>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</si>
  <si>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</si>
  <si>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</si>
  <si>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</si>
  <si>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</si>
  <si>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</si>
  <si>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</si>
  <si>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</si>
  <si>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</si>
  <si>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</si>
  <si>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</si>
  <si>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</si>
  <si>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</si>
  <si>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</si>
  <si>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</si>
  <si>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</si>
  <si>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</si>
  <si>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</si>
  <si>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</si>
  <si>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</si>
  <si>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</si>
  <si>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</si>
  <si>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</si>
  <si>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</si>
  <si>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</si>
  <si>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</si>
  <si>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</si>
  <si>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</si>
  <si>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</si>
  <si>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</si>
  <si>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</si>
  <si>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</si>
  <si>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</si>
  <si>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</si>
  <si>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</si>
  <si>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</si>
  <si>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</si>
  <si>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</si>
  <si>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</si>
  <si>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</si>
  <si>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</si>
  <si>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</si>
  <si>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</si>
  <si>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</si>
  <si>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</si>
  <si>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</si>
  <si>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</si>
  <si>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</si>
  <si>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</si>
  <si>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</si>
  <si>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</si>
  <si>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</si>
  <si>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</si>
  <si>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</si>
  <si>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</si>
  <si>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</si>
  <si>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</si>
  <si>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</si>
  <si>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</si>
  <si>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</si>
  <si>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</si>
  <si>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</si>
  <si>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</si>
  <si>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</si>
  <si>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</si>
  <si>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</si>
  <si>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</si>
  <si>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</si>
  <si>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</si>
  <si>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</si>
  <si>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</si>
  <si>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</si>
  <si>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</si>
  <si>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</si>
  <si>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</si>
  <si>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</si>
  <si>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</si>
  <si>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</si>
  <si>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</si>
  <si>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</si>
  <si>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</si>
  <si>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</si>
  <si>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</si>
  <si>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</si>
  <si>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</si>
  <si>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</si>
  <si>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</si>
  <si>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</si>
  <si>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</si>
  <si>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</si>
  <si>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</si>
  <si>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</si>
  <si>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</si>
  <si>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</si>
  <si>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</si>
  <si>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</si>
  <si>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</si>
  <si>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</si>
  <si>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</si>
  <si>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</si>
  <si>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</si>
  <si>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</si>
  <si>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</si>
  <si>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</si>
  <si>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</si>
  <si>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</si>
  <si>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</si>
  <si>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</si>
  <si>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</si>
  <si>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</si>
  <si>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</si>
  <si>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</si>
  <si>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</si>
  <si>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</si>
  <si>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</si>
  <si>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</si>
  <si>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</si>
  <si>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</si>
  <si>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</si>
  <si>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</si>
  <si>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</si>
  <si>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</si>
  <si>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</si>
  <si>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</si>
  <si>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</si>
  <si>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</si>
  <si>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</si>
  <si>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</si>
  <si>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</si>
  <si>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</si>
  <si>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</si>
  <si>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</si>
  <si>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</si>
  <si>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</si>
  <si>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</si>
  <si>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</si>
  <si>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</si>
  <si>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</si>
  <si>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</si>
  <si>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</si>
  <si>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</si>
  <si>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</si>
  <si>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</si>
  <si>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</si>
  <si>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</si>
  <si>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</si>
  <si>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</si>
  <si>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</si>
  <si>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</si>
  <si>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</si>
  <si>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</si>
  <si>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</si>
  <si>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</si>
  <si>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</si>
  <si>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</si>
  <si>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</si>
  <si>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</si>
  <si>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</si>
  <si>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</si>
  <si>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</si>
  <si>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</si>
  <si>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</si>
  <si>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</si>
  <si>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</si>
  <si>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</si>
  <si>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</si>
  <si>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</si>
  <si>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</si>
  <si>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</si>
  <si>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</si>
  <si>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</si>
  <si>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</si>
  <si>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</si>
  <si>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</si>
  <si>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</si>
  <si>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</si>
  <si>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</si>
  <si>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</si>
  <si>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</si>
  <si>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</si>
  <si>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</si>
  <si>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</si>
  <si>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</si>
  <si>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</si>
  <si>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</si>
  <si>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</si>
  <si>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</si>
  <si>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</si>
  <si>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</si>
  <si>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</si>
  <si>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</si>
  <si>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</si>
  <si>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</si>
  <si>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</si>
  <si>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</si>
  <si>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</si>
  <si>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</si>
  <si>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</si>
  <si>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</si>
  <si>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</si>
  <si>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</si>
  <si>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</si>
  <si>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</si>
  <si>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</si>
  <si>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</si>
  <si>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</si>
  <si>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</si>
  <si>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</si>
  <si>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</si>
  <si>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</si>
  <si>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</si>
  <si>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</si>
  <si>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</si>
  <si>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</si>
  <si>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</si>
  <si>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</si>
  <si>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</si>
  <si>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</si>
  <si>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</si>
  <si>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</si>
  <si>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</si>
  <si>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</si>
  <si>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</si>
  <si>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</si>
  <si>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</si>
  <si>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</si>
  <si>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</si>
  <si>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</si>
  <si>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</si>
  <si>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</si>
  <si>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</si>
  <si>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</si>
  <si>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</si>
  <si>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</si>
  <si>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</si>
  <si>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</si>
  <si>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</si>
  <si>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</si>
  <si>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</si>
  <si>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</si>
  <si>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</si>
  <si>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</si>
  <si>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</si>
  <si>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</si>
  <si>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</si>
  <si>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</si>
  <si>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</si>
  <si>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</si>
  <si>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</si>
  <si>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</si>
  <si>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</si>
  <si>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</si>
  <si>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</si>
  <si>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</si>
  <si>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</si>
  <si>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</si>
  <si>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</si>
  <si>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</si>
  <si>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</si>
  <si>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</si>
  <si>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</si>
  <si>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</si>
  <si>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</si>
  <si>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</si>
  <si>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</si>
  <si>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</si>
  <si>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</si>
  <si>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</si>
  <si>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</si>
  <si>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</si>
  <si>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</si>
  <si>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</si>
  <si>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</si>
  <si>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</si>
  <si>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</si>
  <si>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</si>
  <si>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</si>
  <si>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</si>
  <si>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</si>
  <si>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</si>
  <si>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</si>
  <si>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</si>
  <si>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</si>
  <si>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</si>
  <si>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</si>
  <si>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</si>
  <si>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</si>
  <si>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</si>
  <si>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</si>
  <si>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</si>
  <si>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</si>
  <si>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</si>
  <si>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</si>
  <si>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</si>
  <si>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</si>
  <si>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</si>
  <si>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</si>
  <si>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</si>
  <si>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</si>
  <si>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</si>
  <si>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</si>
  <si>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</si>
  <si>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</si>
  <si>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</si>
  <si>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</si>
  <si>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</si>
  <si>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</si>
  <si>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</si>
  <si>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</si>
  <si>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</si>
  <si>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</si>
  <si>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</si>
  <si>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</si>
  <si>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</si>
  <si>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</si>
  <si>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</si>
  <si>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</si>
  <si>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</si>
  <si>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</si>
  <si>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</si>
  <si>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</si>
  <si>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</si>
  <si>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</si>
  <si>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</si>
  <si>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</si>
  <si>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</si>
  <si>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</si>
  <si>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</si>
  <si>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</si>
  <si>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</si>
  <si>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</si>
  <si>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</si>
  <si>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</si>
  <si>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</si>
  <si>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</si>
  <si>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</si>
  <si>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</si>
  <si>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</si>
  <si>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</si>
  <si>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</si>
  <si>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</si>
  <si>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</si>
  <si>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</si>
  <si>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</si>
  <si>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</si>
  <si>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</si>
  <si>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</si>
  <si>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</si>
  <si>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</si>
  <si>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</si>
  <si>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</si>
  <si>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</si>
  <si>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</si>
  <si>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</si>
  <si>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</si>
  <si>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</si>
  <si>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</si>
  <si>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</si>
  <si>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</si>
  <si>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</si>
  <si>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</si>
  <si>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</si>
  <si>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</si>
  <si>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</si>
  <si>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</si>
  <si>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</si>
  <si>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</si>
  <si>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</si>
  <si>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</si>
  <si>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</si>
  <si>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</si>
  <si>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</si>
  <si>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</si>
  <si>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</si>
  <si>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</si>
  <si>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</si>
  <si>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</si>
  <si>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</si>
  <si>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</si>
  <si>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</si>
  <si>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</si>
  <si>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</si>
  <si>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</si>
  <si>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</si>
  <si>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</si>
  <si>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</si>
  <si>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</si>
  <si>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</si>
  <si>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</si>
  <si>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</si>
  <si>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</si>
  <si>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</si>
  <si>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</si>
  <si>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</si>
  <si>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</si>
  <si>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</si>
  <si>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</si>
  <si>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</si>
  <si>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</si>
  <si>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</si>
  <si>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</si>
  <si>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</si>
  <si>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</si>
  <si>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</si>
  <si>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</si>
  <si>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</si>
  <si>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</si>
  <si>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</si>
  <si>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</si>
  <si>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</si>
  <si>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</si>
  <si>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</si>
  <si>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</si>
  <si>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</si>
  <si>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</si>
  <si>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</si>
  <si>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</si>
  <si>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</si>
  <si>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</si>
  <si>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</si>
  <si>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</si>
  <si>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</si>
  <si>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</si>
  <si>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</si>
  <si>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</si>
  <si>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</si>
  <si>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</si>
  <si>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</si>
  <si>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</si>
  <si>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</si>
  <si>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</si>
  <si>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</si>
  <si>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</si>
  <si>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</si>
  <si>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</si>
  <si>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</si>
  <si>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</si>
  <si>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</si>
  <si>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</si>
  <si>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</si>
  <si>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</si>
  <si>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</si>
  <si>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</si>
  <si>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</si>
  <si>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</si>
  <si>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</si>
  <si>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</si>
  <si>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</si>
  <si>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</si>
  <si>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</si>
  <si>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</si>
  <si>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</si>
  <si>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</si>
  <si>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</si>
  <si>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</si>
  <si>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</si>
  <si>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</si>
  <si>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</si>
  <si>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</si>
  <si>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</si>
  <si>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</si>
  <si>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</si>
  <si>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</si>
  <si>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</si>
  <si>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</si>
  <si>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</si>
  <si>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</si>
  <si>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</si>
  <si>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</si>
  <si>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</si>
  <si>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</si>
  <si>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</si>
  <si>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</si>
  <si>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</si>
  <si>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</si>
  <si>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</si>
  <si>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</si>
  <si>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</si>
  <si>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</si>
  <si>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</si>
  <si>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</si>
  <si>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</si>
  <si>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</si>
  <si>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</si>
  <si>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</si>
  <si>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</si>
  <si>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</si>
  <si>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</si>
  <si>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</si>
  <si>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</si>
  <si>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</si>
  <si>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</si>
  <si>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</si>
  <si>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</si>
  <si>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</si>
  <si>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</si>
  <si>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</si>
  <si>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</si>
  <si>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</si>
  <si>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</si>
  <si>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</si>
  <si>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</si>
  <si>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</si>
  <si>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</si>
  <si>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</si>
  <si>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</si>
  <si>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</si>
  <si>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</si>
  <si>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</si>
  <si>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</si>
  <si>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</si>
  <si>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</si>
  <si>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</si>
  <si>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</si>
  <si>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</si>
  <si>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</si>
  <si>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</si>
  <si>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</si>
  <si>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</si>
  <si>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</si>
  <si>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</si>
  <si>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</si>
  <si>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</si>
  <si>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</si>
  <si>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</si>
  <si>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</si>
  <si>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</si>
  <si>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</si>
  <si>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</si>
  <si>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</si>
  <si>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</si>
  <si>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</si>
  <si>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</si>
  <si>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</si>
  <si>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</si>
  <si>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</si>
  <si>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</si>
  <si>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</si>
  <si>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</si>
  <si>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</si>
  <si>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</si>
  <si>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</si>
  <si>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</si>
  <si>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</si>
  <si>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</si>
  <si>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</si>
  <si>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</si>
  <si>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</si>
  <si>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</si>
  <si>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</si>
  <si>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</si>
  <si>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</si>
  <si>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</si>
  <si>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</si>
  <si>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</si>
  <si>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</si>
  <si>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</si>
  <si>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</si>
  <si>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</si>
  <si>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</si>
  <si>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</si>
  <si>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</si>
  <si>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</si>
  <si>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</si>
  <si>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</si>
  <si>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</si>
  <si>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</si>
  <si>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</si>
  <si>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</si>
  <si>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</si>
  <si>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</si>
  <si>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</si>
  <si>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</si>
  <si>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</si>
  <si>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</si>
  <si>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</si>
  <si>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</si>
  <si>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</si>
  <si>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</si>
  <si>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</si>
  <si>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</si>
  <si>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</si>
  <si>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</si>
  <si>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</si>
  <si>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</si>
  <si>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</si>
  <si>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</si>
  <si>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</si>
  <si>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</si>
  <si>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</si>
  <si>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</si>
  <si>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</si>
  <si>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</si>
  <si>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</si>
  <si>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</si>
  <si>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</si>
  <si>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</si>
  <si>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</si>
  <si>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</si>
  <si>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</si>
  <si>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</si>
  <si>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</si>
  <si>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</si>
  <si>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</si>
  <si>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</si>
  <si>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</si>
  <si>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</si>
  <si>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</si>
  <si>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</si>
  <si>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</si>
  <si>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</si>
  <si>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</si>
  <si>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</si>
  <si>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</si>
  <si>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</si>
  <si>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</si>
  <si>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</si>
  <si>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</si>
  <si>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</si>
  <si>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</si>
  <si>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</si>
  <si>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</si>
  <si>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</si>
  <si>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</si>
  <si>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</si>
  <si>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</si>
  <si>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</si>
  <si>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</si>
  <si>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</si>
  <si>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</si>
  <si>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</si>
  <si>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</si>
  <si>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</si>
  <si>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</si>
  <si>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</si>
  <si>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</si>
  <si>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</si>
  <si>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</si>
  <si>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</si>
  <si>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</si>
  <si>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</si>
  <si>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</si>
  <si>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</si>
  <si>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</si>
  <si>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</si>
  <si>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</si>
  <si>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</si>
  <si>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</si>
  <si>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</si>
  <si>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</si>
  <si>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</si>
  <si>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</si>
  <si>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</si>
  <si>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</si>
  <si>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</si>
  <si>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</si>
  <si>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</si>
  <si>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</si>
  <si>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</si>
  <si>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</si>
  <si>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</si>
  <si>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</si>
  <si>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</si>
  <si>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</si>
  <si>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</si>
  <si>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</si>
  <si>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</si>
  <si>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</si>
  <si>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</si>
  <si>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</si>
  <si>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</si>
  <si>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</si>
  <si>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</si>
  <si>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</si>
  <si>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</si>
  <si>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</si>
  <si>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</si>
  <si>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</si>
  <si>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</si>
  <si>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</si>
  <si>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</si>
  <si>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</si>
  <si>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</si>
  <si>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</si>
  <si>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</si>
  <si>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</si>
  <si>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</si>
  <si>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</si>
  <si>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</si>
  <si>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</si>
  <si>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</si>
  <si>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</si>
  <si>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</si>
  <si>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</si>
  <si>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</si>
  <si>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</si>
  <si>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</si>
  <si>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</si>
  <si>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</si>
  <si>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</si>
  <si>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</si>
  <si>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</si>
  <si>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</si>
  <si>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</si>
  <si>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</si>
  <si>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</si>
  <si>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</si>
  <si>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</si>
  <si>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</si>
  <si>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</si>
  <si>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</si>
  <si>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</si>
  <si>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</si>
  <si>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</si>
  <si>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</si>
  <si>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</si>
  <si>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</si>
  <si>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</si>
  <si>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</si>
  <si>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</si>
  <si>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</si>
  <si>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</si>
  <si>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</si>
  <si>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</si>
  <si>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</si>
  <si>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</si>
  <si>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</si>
  <si>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</si>
  <si>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</si>
  <si>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</si>
  <si>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</si>
  <si>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</si>
  <si>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</si>
  <si>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</si>
  <si>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</si>
  <si>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</si>
  <si>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</si>
  <si>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</si>
  <si>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</si>
  <si>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</si>
  <si>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</si>
  <si>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</si>
  <si>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</si>
  <si>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</si>
  <si>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</si>
  <si>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</si>
  <si>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</si>
  <si>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</si>
  <si>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</si>
  <si>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</si>
  <si>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</si>
  <si>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</si>
  <si>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</si>
  <si>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</si>
  <si>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</si>
  <si>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</si>
  <si>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</si>
  <si>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</si>
  <si>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</si>
  <si>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</si>
  <si>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</si>
  <si>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</si>
  <si>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</si>
  <si>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</si>
  <si>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</si>
  <si>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</si>
  <si>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</si>
  <si>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</si>
  <si>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</si>
  <si>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</si>
  <si>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</si>
  <si>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</si>
  <si>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</si>
  <si>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</si>
  <si>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</si>
  <si>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</si>
  <si>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</si>
  <si>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</si>
  <si>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</si>
  <si>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</si>
  <si>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</si>
  <si>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</si>
  <si>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</si>
  <si>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</si>
  <si>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</si>
  <si>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</si>
  <si>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</si>
  <si>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</si>
  <si>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</si>
  <si>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</si>
  <si>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</si>
  <si>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</si>
  <si>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</si>
  <si>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</si>
  <si>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</si>
  <si>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</si>
  <si>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</si>
  <si>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</si>
  <si>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</si>
  <si>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</si>
  <si>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</si>
  <si>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</si>
  <si>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</si>
  <si>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</si>
  <si>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</si>
  <si>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</si>
  <si>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</si>
  <si>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</si>
  <si>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</si>
  <si>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</si>
  <si>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</si>
  <si>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</si>
  <si>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</si>
  <si>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</si>
  <si>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</si>
  <si>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</si>
  <si>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</si>
  <si>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</si>
  <si>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</si>
  <si>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</si>
  <si>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</si>
  <si>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</si>
  <si>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</si>
  <si>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</si>
  <si>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</si>
  <si>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</si>
  <si>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</si>
  <si>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</si>
  <si>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</si>
  <si>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</si>
  <si>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</si>
  <si>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</si>
  <si>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</si>
  <si>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</si>
  <si>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</si>
  <si>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</si>
  <si>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</si>
  <si>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</si>
  <si>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</si>
  <si>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</si>
  <si>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</si>
  <si>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</si>
  <si>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</si>
  <si>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</si>
  <si>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</si>
  <si>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</si>
  <si>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</si>
  <si>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</si>
  <si>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</si>
  <si>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</si>
  <si>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</si>
  <si>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</si>
  <si>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</si>
  <si>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</si>
  <si>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</si>
  <si>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</si>
  <si>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</si>
  <si>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</si>
  <si>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</si>
  <si>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</si>
  <si>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</si>
  <si>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</si>
  <si>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</si>
  <si>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</si>
  <si>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</si>
  <si>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</si>
  <si>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</si>
  <si>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</si>
  <si>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</si>
  <si>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</si>
  <si>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</si>
  <si>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</si>
  <si>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</si>
  <si>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</si>
  <si>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</si>
  <si>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</si>
  <si>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</si>
  <si>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</si>
  <si>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</si>
  <si>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</si>
  <si>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</si>
  <si>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</si>
  <si>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</si>
  <si>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</si>
  <si>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</si>
  <si>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</si>
  <si>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</si>
  <si>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</si>
  <si>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</si>
  <si>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</si>
  <si>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</si>
  <si>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</si>
  <si>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</si>
  <si>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</si>
  <si>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</si>
  <si>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</si>
  <si>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</si>
  <si>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</si>
  <si>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</si>
  <si>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</si>
  <si>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</si>
  <si>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</si>
  <si>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</si>
  <si>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</si>
  <si>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</si>
  <si>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</si>
  <si>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</si>
  <si>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</si>
  <si>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</si>
  <si>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</si>
  <si>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</si>
  <si>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</si>
  <si>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</si>
  <si>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</si>
  <si>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</si>
  <si>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</si>
  <si>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</si>
  <si>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</si>
  <si>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</si>
  <si>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</si>
  <si>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</si>
  <si>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</si>
  <si>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</si>
  <si>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</si>
  <si>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</si>
  <si>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</si>
  <si>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</si>
  <si>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</si>
  <si>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</si>
  <si>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</si>
  <si>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</si>
  <si>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</si>
  <si>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</si>
  <si>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</si>
  <si>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</si>
  <si>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</si>
  <si>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</si>
  <si>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</si>
  <si>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</si>
  <si>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</si>
  <si>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</si>
  <si>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</si>
  <si>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</si>
  <si>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</si>
  <si>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</si>
  <si>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</si>
  <si>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</si>
  <si>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</si>
  <si>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</si>
  <si>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</si>
  <si>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</si>
  <si>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</si>
  <si>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</si>
  <si>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</si>
  <si>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</si>
  <si>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</si>
  <si>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</si>
  <si>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</si>
  <si>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</si>
  <si>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</si>
  <si>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</si>
  <si>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</si>
  <si>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</si>
  <si>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</si>
  <si>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</si>
  <si>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</si>
  <si>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</si>
  <si>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</si>
  <si>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</si>
  <si>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</si>
  <si>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</si>
  <si>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</si>
  <si>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</si>
  <si>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</si>
  <si>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</si>
  <si>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</si>
  <si>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</si>
  <si>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</si>
  <si>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</si>
  <si>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</si>
  <si>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</si>
  <si>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</si>
  <si>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</si>
  <si>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</si>
  <si>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</si>
  <si>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</si>
  <si>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</si>
  <si>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</si>
  <si>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</si>
  <si>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</si>
  <si>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</si>
  <si>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</si>
  <si>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</si>
  <si>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</si>
  <si>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</si>
  <si>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</si>
  <si>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</si>
  <si>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</si>
  <si>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</si>
  <si>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</si>
  <si>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</si>
  <si>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</si>
  <si>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</si>
  <si>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</si>
  <si>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</si>
  <si>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</si>
  <si>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</si>
  <si>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</si>
  <si>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</si>
  <si>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</si>
  <si>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</si>
  <si>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</si>
  <si>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</si>
  <si>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</si>
  <si>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</si>
  <si>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</si>
  <si>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</si>
  <si>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</si>
  <si>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</si>
  <si>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</si>
  <si>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</si>
  <si>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</si>
  <si>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</si>
  <si>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</si>
  <si>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</si>
  <si>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</si>
  <si>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</si>
  <si>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</si>
  <si>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</si>
  <si>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</si>
  <si>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</si>
  <si>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</si>
  <si>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</si>
  <si>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</si>
  <si>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</si>
  <si>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</si>
  <si>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</si>
  <si>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</si>
  <si>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</si>
  <si>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</si>
  <si>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</si>
  <si>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</si>
  <si>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</si>
  <si>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</si>
  <si>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</si>
  <si>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</si>
  <si>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</si>
  <si>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</si>
  <si>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</si>
  <si>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</si>
  <si>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</si>
  <si>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</si>
  <si>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</si>
  <si>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</si>
  <si>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</si>
  <si>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</si>
  <si>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</si>
  <si>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</si>
  <si>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</si>
  <si>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</si>
  <si>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</si>
  <si>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</si>
  <si>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</si>
  <si>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</si>
  <si>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</si>
  <si>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</si>
  <si>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</si>
  <si>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</si>
  <si>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</si>
  <si>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</si>
  <si>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</si>
  <si>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</si>
  <si>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</si>
  <si>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</si>
  <si>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</si>
  <si>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</si>
  <si>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</si>
  <si>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</si>
  <si>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</si>
  <si>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</si>
  <si>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</si>
  <si>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</si>
  <si>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</si>
  <si>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</si>
  <si>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</si>
  <si>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</si>
  <si>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</si>
  <si>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</si>
  <si>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</si>
  <si>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</si>
  <si>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</si>
  <si>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</si>
  <si>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</si>
  <si>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</si>
  <si>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</si>
  <si>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</si>
  <si>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</si>
  <si>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</si>
  <si>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</si>
  <si>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</si>
  <si>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</si>
  <si>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</si>
  <si>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</si>
  <si>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</si>
  <si>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</si>
  <si>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</si>
  <si>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</si>
  <si>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</si>
  <si>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</si>
  <si>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</si>
  <si>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</si>
  <si>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</si>
  <si>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</si>
  <si>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</si>
  <si>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</si>
  <si>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</si>
  <si>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</si>
  <si>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</si>
  <si>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</si>
  <si>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</si>
  <si>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</si>
  <si>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</si>
  <si>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</si>
  <si>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</si>
  <si>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</si>
  <si>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</si>
  <si>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</si>
  <si>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</si>
  <si>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</si>
  <si>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</si>
  <si>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</si>
  <si>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</si>
  <si>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</si>
  <si>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</si>
  <si>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</si>
  <si>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</si>
  <si>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</si>
  <si>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</si>
  <si>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</si>
  <si>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</si>
  <si>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</si>
  <si>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</si>
  <si>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</si>
  <si>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</si>
  <si>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</si>
  <si>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</si>
  <si>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</si>
  <si>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</si>
  <si>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</si>
  <si>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</si>
  <si>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</si>
  <si>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</si>
  <si>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</si>
  <si>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</si>
  <si>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</si>
  <si>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</si>
  <si>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</si>
  <si>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</si>
  <si>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</si>
  <si>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</si>
  <si>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</si>
  <si>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</si>
  <si>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</si>
  <si>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</si>
  <si>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</si>
  <si>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</si>
  <si>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</si>
  <si>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</si>
  <si>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</si>
  <si>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</si>
  <si>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</si>
  <si>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</si>
  <si>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</si>
  <si>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</si>
  <si>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</si>
  <si>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</si>
  <si>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</si>
  <si>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</si>
  <si>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</si>
  <si>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</si>
  <si>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</si>
  <si>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</si>
  <si>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</si>
  <si>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</si>
  <si>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</si>
  <si>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</si>
  <si>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</si>
  <si>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</si>
  <si>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</si>
  <si>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</si>
  <si>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</si>
  <si>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</si>
  <si>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</si>
  <si>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</si>
  <si>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</si>
  <si>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</si>
  <si>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</si>
  <si>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</si>
  <si>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</si>
  <si>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</si>
  <si>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</si>
  <si>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</si>
  <si>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</si>
  <si>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</si>
  <si>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</si>
  <si>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</si>
  <si>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</si>
  <si>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</si>
  <si>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</si>
  <si>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</si>
  <si>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</si>
  <si>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</si>
  <si>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</si>
  <si>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</si>
  <si>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</si>
  <si>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</si>
  <si>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</si>
  <si>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</si>
  <si>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</si>
  <si>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</si>
  <si>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</si>
  <si>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</si>
  <si>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</si>
  <si>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</si>
  <si>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</si>
  <si>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</si>
  <si>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</si>
  <si>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</si>
  <si>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</si>
  <si>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</si>
  <si>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</si>
  <si>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</si>
  <si>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</si>
  <si>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</si>
  <si>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</si>
  <si>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</si>
  <si>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</si>
  <si>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</si>
  <si>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</si>
  <si>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</si>
  <si>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</si>
  <si>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</si>
  <si>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</si>
  <si>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</si>
  <si>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</si>
  <si>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</si>
  <si>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</si>
  <si>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</si>
  <si>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</si>
  <si>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</si>
  <si>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</si>
  <si>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</si>
  <si>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</si>
  <si>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</si>
  <si>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</si>
  <si>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</si>
  <si>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</si>
  <si>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</si>
  <si>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</si>
  <si>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</si>
  <si>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</si>
  <si>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</si>
  <si>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</si>
  <si>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</si>
  <si>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</si>
  <si>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</si>
  <si>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</si>
  <si>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</si>
  <si>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</si>
  <si>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</si>
  <si>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</si>
  <si>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</si>
  <si>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</si>
  <si>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</si>
  <si>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</si>
  <si>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</si>
  <si>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</si>
  <si>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</si>
  <si>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</si>
  <si>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</si>
  <si>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</si>
  <si>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</si>
  <si>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</si>
  <si>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</si>
  <si>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</si>
  <si>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</si>
  <si>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</si>
  <si>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</si>
  <si>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</si>
  <si>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</si>
  <si>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</si>
  <si>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</si>
  <si>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</si>
  <si>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</si>
  <si>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</si>
  <si>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</si>
  <si>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</si>
  <si>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</si>
  <si>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</si>
  <si>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</si>
  <si>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</si>
  <si>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</si>
  <si>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</si>
  <si>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</si>
  <si>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</si>
  <si>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</si>
  <si>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</si>
  <si>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</si>
  <si>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</si>
  <si>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</si>
  <si>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</si>
  <si>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</si>
  <si>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</si>
  <si>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</si>
  <si>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</si>
  <si>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</si>
  <si>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</si>
  <si>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</si>
  <si>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</si>
  <si>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</si>
  <si>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</si>
  <si>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</si>
  <si>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</si>
  <si>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</si>
  <si>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</si>
  <si>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</si>
  <si>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</si>
  <si>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</si>
  <si>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</si>
  <si>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</si>
  <si>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</si>
  <si>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</si>
  <si>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</si>
  <si>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</si>
  <si>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</si>
  <si>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</si>
  <si>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</si>
  <si>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</si>
  <si>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</si>
  <si>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</si>
  <si>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</si>
  <si>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</si>
  <si>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</si>
  <si>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</si>
  <si>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</si>
  <si>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</si>
  <si>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</si>
  <si>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</si>
  <si>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</si>
  <si>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</si>
  <si>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</si>
  <si>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</si>
  <si>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</si>
  <si>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</si>
  <si>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</si>
  <si>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</si>
  <si>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</si>
  <si>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</si>
  <si>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</si>
  <si>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</si>
  <si>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</si>
  <si>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</si>
  <si>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</si>
  <si>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</si>
  <si>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</si>
  <si>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</si>
  <si>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</si>
  <si>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</si>
  <si>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</si>
  <si>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</si>
  <si>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</si>
  <si>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</si>
  <si>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</si>
  <si>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</si>
  <si>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</si>
  <si>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</si>
  <si>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</si>
  <si>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</si>
  <si>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</si>
  <si>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</si>
  <si>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</si>
  <si>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</si>
  <si>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</si>
  <si>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</si>
  <si>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</si>
  <si>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</si>
  <si>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</si>
  <si>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</si>
  <si>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</si>
  <si>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</si>
  <si>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</si>
  <si>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</si>
  <si>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</si>
  <si>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</si>
  <si>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</si>
  <si>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</si>
  <si>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</si>
  <si>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</si>
  <si>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</si>
  <si>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</si>
  <si>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</si>
  <si>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</si>
  <si>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</si>
  <si>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</si>
  <si>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</si>
  <si>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</si>
  <si>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</si>
  <si>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</si>
  <si>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</si>
  <si>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</si>
  <si>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</si>
  <si>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</si>
  <si>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</si>
  <si>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</si>
  <si>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</si>
  <si>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</si>
  <si>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</si>
  <si>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</si>
  <si>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</si>
  <si>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</si>
  <si>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</si>
  <si>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</si>
  <si>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</si>
  <si>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</si>
  <si>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</si>
  <si>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</si>
  <si>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</si>
  <si>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</si>
  <si>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</si>
  <si>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</si>
  <si>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</si>
  <si>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</si>
  <si>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</si>
  <si>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</si>
  <si>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</si>
  <si>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</si>
  <si>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</si>
  <si>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</si>
  <si>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</si>
  <si>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</si>
  <si>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</si>
  <si>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</si>
  <si>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</si>
  <si>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</si>
  <si>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</si>
  <si>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</si>
  <si>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</si>
  <si>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</si>
  <si>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</si>
  <si>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</si>
  <si>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</si>
  <si>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</si>
  <si>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</si>
  <si>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</si>
  <si>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</si>
  <si>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</si>
  <si>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</si>
  <si>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</si>
  <si>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</si>
  <si>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</si>
  <si>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</si>
  <si>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</si>
  <si>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</si>
  <si>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</si>
  <si>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</si>
  <si>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</si>
  <si>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</si>
  <si>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</si>
  <si>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</si>
  <si>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</si>
  <si>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</si>
  <si>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</si>
  <si>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</si>
  <si>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</si>
  <si>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</si>
  <si>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</si>
  <si>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</si>
  <si>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</si>
  <si>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</si>
  <si>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</si>
  <si>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</si>
  <si>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</si>
  <si>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</si>
  <si>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</si>
  <si>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</si>
  <si>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</si>
  <si>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</si>
  <si>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</si>
  <si>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</si>
  <si>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</si>
  <si>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</si>
  <si>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</si>
  <si>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</si>
  <si>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</si>
  <si>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</si>
  <si>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</si>
  <si>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</si>
  <si>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</si>
  <si>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</si>
  <si>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</si>
  <si>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</si>
  <si>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</si>
  <si>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</si>
  <si>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</si>
  <si>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</si>
  <si>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</si>
  <si>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</si>
  <si>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</si>
  <si>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</si>
  <si>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</si>
  <si>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</si>
  <si>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</si>
  <si>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</si>
  <si>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</si>
  <si>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</si>
  <si>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</si>
  <si>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</si>
  <si>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</si>
  <si>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</si>
  <si>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</si>
  <si>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</si>
  <si>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</si>
  <si>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</si>
  <si>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</si>
  <si>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</si>
  <si>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</si>
  <si>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</si>
  <si>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</si>
  <si>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</si>
  <si>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</si>
  <si>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</si>
  <si>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</si>
  <si>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</si>
  <si>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</si>
  <si>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</si>
  <si>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</si>
  <si>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</si>
  <si>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</si>
  <si>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</si>
  <si>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</si>
  <si>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</si>
  <si>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</si>
  <si>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</si>
  <si>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</si>
  <si>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</si>
  <si>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</si>
  <si>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</si>
  <si>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</si>
  <si>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</si>
  <si>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</si>
  <si>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</si>
  <si>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</si>
  <si>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</si>
  <si>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</si>
  <si>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</si>
  <si>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</si>
  <si>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</si>
  <si>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</si>
  <si>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</si>
  <si>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</si>
  <si>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</si>
  <si>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</si>
  <si>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</si>
  <si>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</si>
  <si>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</si>
  <si>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</si>
  <si>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</si>
  <si>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</si>
  <si>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</si>
  <si>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</si>
  <si>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</si>
  <si>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</si>
  <si>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</si>
  <si>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</si>
  <si>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</si>
  <si>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</si>
  <si>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</si>
  <si>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</si>
  <si>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</si>
  <si>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</si>
  <si>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</si>
  <si>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</si>
  <si>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</si>
  <si>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</si>
  <si>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</si>
  <si>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</si>
  <si>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</si>
  <si>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</si>
  <si>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</si>
  <si>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</si>
  <si>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</si>
  <si>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</si>
  <si>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</si>
  <si>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</si>
  <si>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</si>
  <si>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</si>
  <si>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</si>
  <si>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</si>
  <si>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</si>
  <si>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</si>
  <si>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</si>
  <si>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</si>
  <si>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</si>
  <si>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</si>
  <si>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</si>
  <si>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</si>
  <si>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</si>
  <si>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</si>
  <si>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</si>
  <si>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</si>
  <si>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</si>
  <si>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</si>
  <si>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</si>
  <si>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</si>
  <si>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</si>
  <si>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</si>
  <si>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</si>
  <si>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</si>
  <si>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</si>
  <si>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</si>
  <si>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</si>
  <si>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</si>
  <si>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</si>
  <si>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</si>
  <si>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</si>
  <si>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</si>
  <si>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</si>
  <si>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</si>
  <si>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</si>
  <si>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</si>
  <si>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</si>
  <si>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</si>
  <si>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</si>
  <si>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</si>
  <si>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</si>
  <si>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</si>
  <si>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</si>
  <si>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</si>
  <si>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</si>
  <si>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</si>
  <si>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</si>
  <si>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</si>
  <si>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</si>
  <si>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</si>
  <si>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</si>
  <si>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</si>
  <si>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</si>
  <si>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</si>
  <si>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</si>
  <si>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</si>
  <si>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</si>
  <si>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</si>
  <si>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</si>
  <si>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</si>
  <si>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</si>
  <si>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</si>
  <si>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</si>
  <si>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</si>
  <si>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</si>
  <si>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</si>
  <si>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</si>
  <si>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</si>
  <si>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</si>
  <si>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</si>
  <si>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</si>
  <si>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</si>
  <si>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</si>
  <si>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</si>
  <si>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</si>
  <si>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</si>
  <si>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</si>
  <si>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</si>
  <si>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</si>
  <si>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</si>
  <si>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</si>
  <si>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</si>
  <si>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</si>
  <si>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</si>
  <si>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</si>
  <si>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</si>
  <si>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</si>
  <si>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</si>
  <si>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</si>
  <si>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</si>
  <si>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</si>
  <si>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</si>
  <si>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</si>
  <si>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</si>
  <si>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</si>
  <si>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</si>
  <si>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</si>
  <si>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</si>
  <si>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</si>
  <si>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</si>
  <si>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</si>
  <si>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</si>
  <si>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</si>
  <si>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</si>
  <si>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</si>
  <si>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</si>
  <si>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</si>
  <si>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</si>
  <si>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</si>
  <si>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</si>
  <si>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</si>
  <si>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</si>
  <si>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</si>
  <si>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</si>
  <si>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</si>
  <si>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</si>
  <si>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</si>
  <si>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</si>
  <si>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</si>
  <si>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</si>
  <si>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</si>
  <si>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</si>
  <si>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</si>
  <si>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</si>
  <si>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</si>
  <si>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</si>
  <si>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</si>
  <si>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</si>
  <si>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</si>
  <si>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</si>
  <si>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</si>
  <si>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</si>
  <si>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</si>
  <si>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</si>
  <si>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</si>
  <si>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</si>
  <si>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</si>
  <si>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</si>
  <si>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</si>
  <si>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</si>
  <si>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</si>
  <si>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</si>
  <si>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</si>
  <si>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</si>
  <si>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</si>
  <si>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</si>
  <si>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</si>
  <si>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</si>
  <si>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</si>
  <si>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</si>
  <si>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</si>
  <si>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</si>
  <si>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</si>
  <si>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</si>
  <si>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</si>
  <si>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</si>
  <si>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</si>
  <si>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</si>
  <si>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</si>
  <si>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</si>
  <si>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</si>
  <si>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</si>
  <si>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</si>
  <si>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</si>
  <si>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</si>
  <si>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</si>
  <si>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</si>
  <si>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</si>
  <si>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</si>
  <si>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</si>
  <si>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</si>
  <si>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</si>
  <si>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</si>
  <si>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</si>
  <si>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</si>
  <si>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</si>
  <si>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</si>
  <si>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</si>
  <si>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</si>
  <si>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</si>
  <si>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</si>
  <si>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</si>
  <si>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</si>
  <si>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</si>
  <si>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</si>
  <si>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</si>
  <si>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</si>
  <si>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</si>
  <si>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</si>
  <si>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</si>
  <si>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</si>
  <si>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</si>
  <si>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</si>
  <si>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</si>
  <si>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</si>
  <si>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</si>
  <si>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</si>
  <si>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</si>
  <si>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</si>
  <si>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</si>
  <si>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</si>
  <si>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</si>
  <si>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</si>
  <si>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</si>
  <si>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</si>
  <si>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</si>
  <si>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</si>
  <si>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</si>
  <si>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</si>
  <si>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</si>
  <si>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</si>
  <si>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</si>
  <si>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</si>
  <si>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</si>
  <si>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</si>
  <si>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</si>
  <si>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</si>
  <si>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</si>
  <si>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</si>
  <si>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</si>
  <si>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</si>
  <si>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</si>
  <si>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</si>
  <si>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</si>
  <si>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</si>
  <si>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</si>
  <si>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</si>
  <si>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</si>
  <si>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</si>
  <si>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</si>
  <si>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</si>
  <si>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</si>
  <si>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</si>
  <si>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</si>
  <si>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</si>
  <si>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</si>
  <si>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</si>
  <si>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</si>
  <si>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</si>
  <si>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</si>
  <si>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</si>
  <si>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</si>
  <si>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</si>
  <si>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</si>
  <si>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</si>
  <si>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</si>
  <si>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</si>
  <si>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</si>
  <si>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</si>
  <si>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</si>
  <si>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</si>
  <si>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</si>
  <si>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</si>
  <si>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</si>
  <si>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</si>
  <si>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</si>
  <si>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</si>
  <si>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</si>
  <si>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</si>
  <si>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</si>
  <si>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</si>
  <si>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</si>
  <si>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</si>
  <si>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</si>
  <si>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</si>
  <si>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</si>
  <si>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</si>
  <si>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</si>
  <si>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</si>
  <si>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</si>
  <si>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</si>
  <si>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</si>
  <si>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</si>
  <si>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</si>
  <si>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</si>
  <si>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</si>
  <si>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</si>
  <si>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</si>
  <si>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</si>
  <si>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</si>
  <si>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</si>
  <si>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</si>
  <si>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</si>
  <si>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</si>
  <si>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</si>
  <si>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</si>
  <si>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</si>
  <si>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</si>
  <si>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</si>
  <si>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</si>
  <si>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</si>
  <si>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</si>
  <si>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</si>
  <si>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</si>
  <si>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</si>
  <si>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</si>
  <si>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</si>
  <si>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</si>
  <si>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</si>
  <si>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</si>
  <si>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</si>
  <si>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</si>
  <si>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</si>
  <si>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</si>
  <si>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</si>
  <si>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</si>
  <si>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</si>
  <si>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</si>
  <si>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</si>
  <si>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</si>
  <si>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</si>
  <si>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</si>
  <si>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</si>
  <si>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</si>
  <si>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</si>
  <si>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</si>
  <si>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</si>
  <si>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</si>
  <si>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</si>
  <si>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</si>
  <si>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</si>
  <si>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</si>
  <si>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</si>
  <si>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</si>
  <si>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</si>
  <si>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</si>
  <si>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</si>
  <si>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</si>
  <si>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</si>
  <si>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</si>
  <si>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</si>
  <si>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</si>
  <si>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</si>
  <si>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</si>
  <si>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</si>
  <si>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</si>
  <si>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</si>
  <si>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</si>
  <si>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</si>
  <si>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</si>
  <si>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</si>
  <si>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</si>
  <si>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</si>
  <si>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</si>
  <si>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</si>
  <si>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</si>
  <si>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</si>
  <si>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</si>
  <si>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</si>
  <si>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</si>
  <si>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</si>
  <si>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</si>
  <si>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</si>
  <si>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</si>
  <si>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</si>
  <si>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</si>
  <si>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</si>
  <si>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</si>
  <si>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</si>
  <si>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</si>
  <si>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</si>
  <si>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</si>
  <si>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</si>
  <si>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</si>
  <si>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</si>
  <si>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</si>
  <si>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</si>
  <si>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</si>
  <si>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</si>
  <si>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</si>
  <si>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</si>
  <si>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</si>
  <si>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</si>
  <si>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</si>
  <si>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</si>
  <si>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</si>
  <si>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</si>
  <si>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</si>
  <si>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</si>
  <si>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</si>
  <si>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</si>
  <si>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</si>
  <si>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</si>
  <si>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</si>
  <si>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</si>
  <si>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</si>
  <si>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</si>
  <si>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</si>
  <si>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</si>
  <si>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</si>
  <si>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</si>
  <si>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</si>
  <si>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</si>
  <si>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</si>
  <si>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</si>
  <si>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</si>
  <si>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</si>
  <si>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</si>
  <si>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</si>
  <si>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</si>
  <si>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</si>
  <si>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</si>
  <si>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</si>
  <si>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</si>
  <si>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</si>
  <si>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</si>
  <si>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</si>
  <si>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</si>
  <si>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</si>
  <si>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</si>
  <si>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</si>
  <si>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</si>
  <si>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</si>
  <si>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</si>
  <si>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</si>
  <si>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</si>
  <si>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</si>
  <si>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</si>
  <si>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</si>
  <si>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</si>
  <si>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</si>
  <si>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</si>
  <si>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</si>
  <si>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</si>
  <si>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</si>
  <si>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</si>
  <si>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</si>
  <si>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</si>
  <si>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</si>
  <si>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</si>
  <si>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</si>
  <si>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</si>
  <si>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</si>
  <si>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</si>
  <si>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</si>
  <si>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</si>
  <si>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</si>
  <si>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</si>
  <si>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</si>
  <si>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</si>
  <si>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</si>
  <si>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</si>
  <si>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</si>
  <si>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</si>
  <si>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</si>
  <si>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</si>
  <si>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</si>
  <si>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</si>
  <si>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</si>
  <si>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</si>
  <si>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</si>
  <si>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</si>
  <si>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</si>
  <si>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</si>
  <si>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</si>
  <si>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</si>
  <si>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</si>
  <si>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</si>
  <si>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</si>
  <si>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</si>
  <si>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</si>
  <si>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</si>
  <si>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</si>
  <si>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</si>
  <si>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</si>
  <si>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</si>
  <si>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</si>
  <si>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</si>
  <si>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</si>
  <si>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</si>
  <si>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</si>
  <si>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</si>
  <si>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</si>
  <si>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</si>
  <si>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</si>
  <si>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</si>
  <si>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</si>
  <si>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</si>
  <si>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</si>
  <si>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</si>
  <si>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</si>
  <si>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</si>
  <si>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</si>
  <si>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</si>
  <si>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</si>
  <si>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</si>
  <si>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</si>
  <si>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</si>
  <si>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</si>
  <si>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</si>
  <si>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</si>
  <si>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</si>
  <si>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</si>
  <si>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</si>
  <si>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</si>
  <si>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</si>
  <si>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</si>
  <si>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</si>
  <si>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</si>
  <si>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</si>
  <si>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</si>
  <si>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</si>
  <si>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</si>
  <si>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</si>
  <si>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</si>
  <si>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</si>
  <si>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</si>
  <si>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</si>
  <si>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</si>
  <si>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</si>
  <si>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</si>
  <si>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</si>
  <si>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</si>
  <si>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</si>
  <si>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</si>
  <si>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</si>
  <si>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</si>
  <si>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</si>
  <si>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</si>
  <si>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</si>
  <si>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</si>
  <si>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</si>
  <si>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</si>
  <si>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</si>
  <si>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</si>
  <si>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</si>
  <si>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</si>
  <si>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</si>
  <si>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</si>
  <si>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</si>
  <si>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</si>
  <si>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</si>
  <si>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</si>
  <si>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</si>
  <si>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</si>
  <si>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</si>
  <si>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</si>
  <si>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</si>
  <si>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</si>
  <si>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</si>
  <si>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</si>
  <si>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</si>
  <si>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</si>
  <si>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</si>
  <si>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</si>
  <si>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</si>
  <si>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</si>
  <si>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</si>
  <si>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</si>
  <si>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</si>
  <si>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</si>
  <si>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</si>
  <si>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</si>
  <si>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</si>
  <si>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</si>
  <si>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</si>
  <si>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</si>
  <si>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</si>
  <si>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</si>
  <si>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</si>
  <si>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</si>
  <si>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</si>
  <si>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</si>
  <si>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</si>
  <si>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</si>
  <si>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</si>
  <si>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</si>
  <si>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</si>
  <si>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</si>
  <si>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</si>
  <si>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</si>
  <si>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</si>
  <si>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</si>
  <si>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</si>
  <si>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</si>
  <si>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</si>
  <si>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</si>
  <si>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</si>
  <si>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</si>
  <si>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</si>
  <si>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</si>
  <si>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</si>
  <si>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</si>
  <si>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</si>
  <si>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</si>
  <si>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</si>
  <si>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</si>
  <si>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</si>
  <si>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</si>
  <si>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</si>
  <si>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</si>
  <si>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</si>
  <si>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</si>
  <si>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</si>
  <si>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</si>
  <si>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</si>
  <si>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</si>
  <si>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</si>
  <si>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</si>
  <si>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</si>
  <si>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</si>
  <si>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</si>
  <si>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</si>
  <si>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</si>
  <si>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</si>
  <si>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</si>
  <si>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</si>
  <si>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</si>
  <si>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</si>
  <si>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</si>
  <si>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</si>
  <si>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</si>
  <si>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</si>
  <si>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</si>
  <si>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</si>
  <si>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</si>
  <si>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</si>
  <si>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</si>
  <si>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</si>
  <si>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</si>
  <si>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</si>
  <si>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</si>
  <si>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</si>
  <si>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</si>
  <si>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</si>
  <si>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</si>
  <si>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</si>
  <si>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</si>
  <si>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</si>
  <si>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</si>
  <si>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</si>
  <si>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</si>
  <si>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</si>
  <si>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</si>
  <si>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</si>
  <si>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</si>
  <si>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</si>
  <si>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</si>
  <si>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</si>
  <si>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</si>
  <si>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</si>
  <si>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</si>
  <si>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</si>
  <si>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</si>
  <si>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</si>
  <si>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</si>
  <si>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</si>
  <si>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</si>
  <si>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</si>
  <si>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</si>
  <si>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</si>
  <si>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</si>
  <si>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</si>
  <si>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</si>
  <si>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</si>
  <si>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</si>
  <si>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</si>
  <si>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</si>
  <si>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</si>
  <si>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</si>
  <si>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</si>
  <si>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</si>
  <si>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</si>
  <si>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</si>
  <si>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</si>
  <si>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</si>
  <si>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</si>
  <si>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</si>
  <si>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</si>
  <si>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</si>
  <si>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</si>
  <si>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</si>
  <si>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</si>
  <si>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</si>
  <si>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</si>
  <si>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</si>
  <si>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</si>
  <si>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</si>
  <si>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</si>
  <si>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</si>
  <si>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</si>
  <si>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</si>
  <si>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</si>
  <si>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</si>
  <si>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</si>
  <si>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</si>
  <si>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</si>
  <si>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</si>
  <si>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</si>
  <si>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</si>
  <si>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</si>
  <si>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</si>
  <si>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</si>
  <si>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</si>
  <si>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</si>
  <si>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</si>
  <si>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</si>
  <si>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</si>
  <si>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</si>
  <si>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</si>
  <si>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</si>
  <si>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</si>
  <si>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</si>
  <si>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</si>
  <si>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</si>
  <si>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</si>
  <si>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</si>
  <si>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</si>
  <si>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</si>
  <si>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</si>
  <si>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</si>
  <si>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</si>
  <si>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</si>
  <si>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</si>
  <si>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</si>
  <si>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</si>
  <si>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</si>
  <si>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</si>
  <si>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</si>
  <si>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</si>
  <si>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</si>
  <si>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</si>
  <si>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</si>
  <si>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</si>
  <si>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</si>
  <si>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</si>
  <si>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</si>
  <si>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</si>
  <si>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</si>
  <si>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</si>
  <si>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</si>
  <si>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</si>
  <si>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</si>
  <si>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</si>
  <si>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</si>
  <si>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</si>
  <si>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</si>
  <si>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</si>
  <si>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</si>
  <si>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</si>
  <si>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</si>
  <si>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</si>
  <si>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</si>
  <si>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</si>
  <si>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</si>
  <si>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</si>
  <si>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</si>
  <si>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</si>
  <si>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</si>
  <si>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</si>
  <si>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</si>
  <si>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</si>
  <si>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</si>
  <si>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</si>
  <si>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</si>
  <si>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</si>
  <si>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</si>
  <si>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</si>
  <si>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</si>
  <si>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</si>
  <si>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</si>
  <si>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</si>
  <si>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</si>
  <si>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</si>
  <si>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</si>
  <si>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</si>
  <si>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</si>
  <si>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</si>
  <si>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</si>
  <si>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</si>
  <si>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</si>
  <si>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</si>
  <si>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</si>
  <si>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</si>
  <si>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</si>
  <si>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</si>
  <si>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</si>
  <si>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</si>
  <si>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</si>
  <si>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</si>
  <si>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</si>
  <si>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</si>
  <si>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</si>
  <si>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</si>
  <si>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</si>
  <si>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</si>
  <si>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</si>
  <si>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</si>
  <si>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</si>
  <si>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</si>
  <si>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</si>
  <si>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</si>
  <si>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</si>
  <si>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</si>
  <si>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</si>
  <si>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</si>
  <si>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</si>
  <si>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</si>
  <si>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</si>
  <si>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</si>
  <si>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</si>
  <si>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</si>
  <si>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</si>
  <si>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</si>
  <si>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</si>
  <si>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</si>
  <si>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</si>
  <si>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</si>
  <si>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</si>
  <si>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</si>
  <si>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</si>
  <si>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</si>
  <si>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</si>
  <si>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</si>
  <si>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</si>
  <si>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</si>
  <si>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</si>
  <si>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</si>
  <si>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</si>
  <si>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</si>
  <si>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</si>
  <si>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</si>
  <si>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</si>
  <si>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</si>
  <si>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</si>
  <si>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</si>
  <si>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</si>
  <si>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</si>
  <si>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</si>
  <si>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</si>
  <si>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</si>
  <si>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</si>
  <si>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</si>
  <si>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</si>
  <si>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</si>
  <si>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</si>
  <si>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</si>
  <si>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</si>
  <si>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</si>
  <si>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</si>
  <si>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</si>
  <si>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</si>
  <si>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</si>
  <si>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</si>
  <si>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</si>
  <si>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</si>
  <si>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</si>
  <si>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</si>
  <si>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</si>
  <si>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</si>
  <si>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</si>
  <si>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</si>
  <si>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</si>
  <si>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</si>
  <si>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</si>
  <si>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</si>
  <si>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</si>
  <si>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</si>
  <si>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</si>
  <si>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</si>
  <si>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</si>
  <si>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</si>
  <si>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</si>
  <si>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</si>
  <si>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</si>
  <si>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</si>
  <si>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</si>
  <si>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</si>
  <si>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</si>
  <si>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</si>
  <si>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</si>
  <si>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</si>
  <si>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</si>
  <si>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</si>
  <si>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</si>
  <si>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</si>
  <si>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</si>
  <si>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</si>
  <si>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</si>
  <si>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</si>
  <si>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</si>
  <si>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</si>
  <si>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</si>
  <si>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</si>
  <si>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</si>
  <si>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</si>
  <si>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</si>
  <si>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</si>
  <si>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</si>
  <si>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</si>
  <si>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</si>
  <si>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</si>
  <si>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</si>
  <si>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</si>
  <si>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</si>
  <si>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</si>
  <si>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</si>
  <si>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</si>
  <si>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</si>
  <si>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</si>
  <si>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</si>
  <si>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</si>
  <si>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</si>
  <si>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</si>
  <si>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</si>
  <si>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</si>
  <si>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</si>
  <si>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</si>
  <si>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</si>
  <si>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</si>
  <si>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</si>
  <si>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</si>
  <si>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</si>
  <si>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</si>
  <si>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</si>
  <si>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</si>
  <si>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</si>
  <si>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</si>
  <si>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</si>
  <si>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</si>
  <si>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</si>
  <si>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</si>
  <si>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</si>
  <si>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</si>
  <si>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</si>
  <si>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</si>
  <si>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</si>
  <si>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</si>
  <si>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</si>
  <si>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</si>
  <si>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</si>
  <si>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</si>
  <si>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</si>
  <si>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</si>
  <si>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</si>
  <si>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</si>
  <si>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</si>
  <si>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</si>
  <si>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</si>
  <si>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</si>
  <si>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</si>
  <si>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</si>
  <si>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</si>
  <si>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</si>
  <si>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</si>
  <si>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</si>
  <si>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</si>
  <si>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</si>
  <si>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</si>
  <si>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</si>
  <si>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</si>
  <si>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</si>
  <si>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</si>
  <si>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</si>
  <si>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</si>
  <si>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</si>
  <si>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</si>
  <si>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</si>
  <si>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</si>
  <si>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</si>
  <si>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</si>
  <si>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</si>
  <si>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</si>
  <si>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</si>
  <si>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</si>
  <si>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</si>
  <si>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</si>
  <si>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</si>
  <si>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</si>
  <si>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</si>
  <si>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</si>
  <si>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</si>
  <si>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</si>
  <si>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</si>
  <si>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</si>
  <si>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</si>
  <si>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</si>
  <si>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</si>
  <si>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</si>
  <si>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</si>
  <si>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</si>
  <si>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</si>
  <si>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</si>
  <si>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</si>
  <si>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</si>
  <si>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</si>
  <si>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</si>
  <si>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</si>
  <si>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</si>
  <si>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</si>
  <si>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</si>
  <si>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</si>
  <si>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</si>
  <si>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</si>
  <si>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</si>
  <si>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</si>
  <si>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</si>
  <si>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</si>
  <si>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</si>
  <si>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</si>
  <si>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</si>
  <si>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</si>
  <si>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</si>
  <si>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</si>
  <si>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</si>
  <si>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</si>
  <si>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</si>
  <si>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</si>
  <si>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</si>
  <si>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</si>
  <si>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</si>
  <si>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</si>
  <si>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</si>
  <si>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</si>
  <si>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</si>
  <si>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</si>
  <si>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</si>
  <si>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</si>
  <si>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</si>
  <si>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</si>
  <si>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</si>
  <si>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</si>
  <si>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</si>
  <si>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</si>
  <si>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</si>
  <si>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</si>
  <si>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</si>
  <si>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</si>
  <si>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</si>
  <si>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</si>
  <si>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</si>
  <si>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</si>
  <si>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</si>
  <si>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</si>
  <si>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</si>
  <si>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</si>
  <si>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</si>
  <si>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</si>
  <si>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</si>
  <si>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</si>
  <si>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</si>
  <si>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</si>
  <si>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</si>
  <si>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</si>
  <si>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</si>
  <si>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</si>
  <si>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</si>
  <si>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</si>
  <si>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</si>
  <si>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</si>
  <si>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</si>
  <si>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</si>
  <si>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</si>
  <si>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</si>
  <si>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</si>
  <si>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</si>
  <si>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</si>
  <si>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</si>
  <si>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</si>
  <si>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</si>
  <si>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</si>
  <si>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</si>
  <si>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</si>
  <si>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</si>
  <si>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</si>
  <si>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</si>
  <si>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</si>
  <si>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</si>
  <si>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</si>
  <si>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</si>
  <si>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</si>
  <si>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</si>
  <si>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</si>
  <si>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</si>
  <si>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</si>
  <si>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</si>
  <si>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</si>
  <si>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</si>
  <si>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</si>
  <si>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</si>
  <si>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</si>
  <si>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</si>
  <si>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</si>
  <si>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</si>
  <si>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</si>
  <si>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</si>
  <si>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</si>
  <si>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</si>
  <si>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</si>
  <si>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</si>
  <si>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</si>
  <si>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</si>
  <si>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</si>
  <si>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</si>
  <si>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</si>
  <si>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</si>
  <si>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</si>
  <si>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</si>
  <si>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</si>
  <si>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</si>
  <si>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</si>
  <si>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</si>
  <si>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</si>
  <si>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</si>
  <si>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</si>
  <si>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</si>
  <si>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</si>
  <si>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</si>
  <si>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</si>
  <si>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</si>
  <si>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</si>
  <si>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</si>
  <si>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</si>
  <si>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</si>
  <si>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</si>
  <si>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</si>
  <si>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</si>
  <si>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</si>
  <si>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</si>
  <si>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</si>
  <si>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</si>
  <si>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</si>
  <si>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</si>
  <si>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</si>
  <si>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</si>
  <si>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</si>
  <si>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</si>
  <si>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</si>
  <si>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</si>
  <si>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</si>
  <si>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</si>
  <si>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</si>
  <si>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</si>
  <si>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</si>
  <si>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</si>
  <si>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</si>
  <si>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</si>
  <si>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</si>
  <si>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</si>
  <si>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</si>
  <si>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</si>
  <si>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</si>
  <si>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</si>
  <si>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</si>
  <si>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</si>
  <si>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</si>
  <si>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</si>
  <si>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</si>
  <si>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</si>
  <si>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</si>
  <si>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</si>
  <si>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</si>
  <si>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</si>
  <si>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</si>
  <si>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</si>
  <si>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</si>
  <si>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</si>
  <si>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</si>
  <si>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</si>
  <si>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</si>
  <si>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</si>
  <si>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</si>
  <si>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</si>
  <si>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</si>
  <si>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</si>
  <si>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</si>
  <si>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</si>
  <si>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</si>
  <si>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</si>
  <si>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</si>
  <si>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</si>
  <si>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</si>
  <si>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</si>
  <si>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</si>
  <si>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</si>
  <si>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</si>
  <si>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</si>
  <si>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</si>
  <si>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</si>
  <si>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</si>
  <si>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</si>
  <si>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</si>
  <si>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</si>
  <si>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</si>
  <si>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</si>
  <si>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</si>
  <si>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</si>
  <si>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</si>
  <si>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</si>
  <si>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</si>
  <si>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</si>
  <si>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</si>
  <si>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</si>
  <si>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</si>
  <si>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</si>
  <si>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</si>
  <si>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</si>
  <si>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</si>
  <si>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</si>
  <si>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</si>
  <si>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</si>
  <si>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</si>
  <si>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</si>
  <si>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</si>
  <si>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</si>
  <si>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</si>
  <si>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</si>
  <si>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</si>
  <si>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</si>
  <si>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</si>
  <si>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</si>
  <si>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</si>
  <si>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</si>
  <si>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</si>
  <si>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</si>
  <si>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</si>
  <si>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</si>
  <si>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</si>
  <si>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</si>
  <si>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</si>
  <si>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</si>
  <si>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</si>
  <si>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</si>
  <si>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</si>
  <si>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</si>
  <si>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</si>
  <si>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</si>
  <si>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</si>
  <si>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</si>
  <si>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</si>
  <si>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</si>
  <si>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</si>
  <si>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</si>
  <si>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</si>
  <si>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</si>
  <si>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</si>
  <si>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</si>
  <si>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</si>
  <si>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</si>
  <si>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</si>
  <si>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</si>
  <si>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</si>
  <si>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</si>
  <si>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</si>
  <si>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</si>
  <si>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</si>
  <si>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</si>
  <si>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</si>
  <si>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</si>
  <si>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</si>
  <si>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</si>
  <si>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</si>
  <si>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</si>
  <si>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</si>
  <si>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</si>
  <si>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</si>
  <si>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</si>
  <si>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</si>
  <si>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</si>
  <si>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</si>
  <si>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</si>
  <si>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</si>
  <si>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</si>
  <si>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</si>
  <si>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</si>
  <si>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</si>
  <si>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</si>
  <si>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</si>
  <si>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</si>
  <si>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</si>
  <si>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</si>
  <si>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</si>
  <si>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</si>
  <si>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</si>
  <si>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</si>
  <si>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</si>
  <si>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</si>
  <si>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</si>
  <si>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</si>
  <si>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</si>
  <si>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</si>
  <si>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</si>
  <si>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</si>
  <si>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</si>
  <si>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</si>
  <si>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</si>
  <si>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</si>
  <si>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</si>
  <si>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</si>
  <si>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</si>
  <si>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</si>
  <si>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</si>
  <si>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</si>
  <si>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</si>
  <si>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</si>
  <si>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</si>
  <si>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</si>
  <si>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</si>
  <si>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</si>
  <si>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</si>
  <si>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</si>
  <si>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</si>
  <si>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</si>
  <si>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</si>
  <si>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</si>
  <si>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</si>
  <si>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</si>
  <si>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</si>
  <si>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</si>
  <si>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</si>
  <si>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</si>
  <si>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</si>
  <si>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</si>
  <si>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</si>
  <si>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</si>
  <si>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</si>
  <si>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</si>
  <si>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</si>
  <si>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</si>
  <si>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</si>
  <si>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</si>
  <si>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</si>
  <si>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</si>
  <si>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</si>
  <si>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</si>
  <si>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</si>
  <si>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</si>
  <si>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</si>
  <si>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</si>
  <si>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</si>
  <si>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</si>
  <si>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</si>
  <si>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</si>
  <si>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</si>
  <si>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</si>
  <si>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</si>
  <si>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</si>
  <si>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</si>
  <si>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</si>
  <si>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</si>
  <si>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</si>
  <si>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</si>
  <si>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</si>
  <si>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</si>
  <si>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</si>
  <si>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</si>
  <si>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</si>
  <si>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</si>
  <si>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</si>
  <si>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</si>
  <si>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</si>
  <si>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</si>
  <si>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</si>
  <si>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</si>
  <si>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</si>
  <si>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</si>
  <si>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</si>
  <si>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</si>
  <si>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</si>
  <si>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</si>
  <si>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</si>
  <si>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</si>
  <si>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</si>
  <si>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</si>
  <si>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</si>
  <si>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</si>
  <si>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</si>
  <si>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</si>
  <si>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</si>
  <si>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</si>
  <si>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</si>
  <si>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</si>
  <si>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</si>
  <si>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</si>
  <si>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</si>
  <si>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</si>
  <si>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</si>
  <si>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</si>
  <si>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</si>
  <si>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</si>
  <si>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</si>
  <si>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</si>
  <si>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</si>
  <si>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</si>
  <si>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</si>
  <si>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</si>
  <si>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</si>
  <si>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</si>
  <si>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</si>
  <si>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</si>
  <si>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</si>
  <si>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</si>
  <si>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</si>
  <si>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</si>
  <si>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</si>
  <si>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</si>
  <si>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</si>
  <si>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</si>
  <si>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</si>
  <si>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</si>
  <si>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</si>
  <si>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</si>
  <si>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</si>
  <si>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</si>
  <si>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</si>
  <si>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</si>
  <si>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</si>
  <si>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</si>
  <si>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</si>
  <si>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</si>
  <si>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</si>
  <si>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</si>
  <si>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</si>
  <si>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</si>
  <si>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</si>
  <si>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</si>
  <si>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</si>
  <si>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</si>
  <si>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</si>
  <si>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</si>
  <si>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</si>
  <si>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</si>
  <si>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</si>
  <si>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</si>
  <si>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</si>
  <si>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</si>
  <si>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</si>
  <si>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</si>
  <si>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</si>
  <si>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</si>
  <si>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</si>
  <si>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</si>
  <si>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</si>
  <si>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</si>
  <si>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</si>
  <si>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</si>
  <si>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</si>
  <si>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</si>
  <si>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</si>
  <si>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</si>
  <si>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</si>
  <si>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</si>
  <si>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</si>
  <si>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</si>
  <si>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</si>
  <si>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</si>
  <si>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</si>
  <si>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</si>
  <si>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</si>
  <si>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</si>
  <si>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</si>
  <si>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</si>
  <si>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</si>
  <si>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</si>
  <si>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</si>
  <si>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</si>
  <si>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</si>
  <si>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</si>
  <si>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</si>
  <si>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</si>
  <si>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</si>
  <si>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</si>
  <si>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</si>
  <si>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</si>
  <si>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</si>
  <si>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</si>
  <si>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</si>
  <si>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</si>
  <si>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</si>
  <si>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</si>
  <si>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</si>
  <si>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</si>
  <si>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</si>
  <si>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</si>
  <si>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</si>
  <si>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</si>
  <si>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</si>
  <si>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</si>
  <si>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</si>
  <si>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</si>
  <si>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</si>
  <si>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</si>
  <si>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</si>
  <si>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</si>
  <si>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</si>
  <si>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</si>
  <si>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</si>
  <si>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</si>
  <si>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</si>
  <si>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</si>
  <si>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</si>
  <si>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</si>
  <si>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</si>
  <si>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</si>
  <si>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</si>
  <si>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</si>
  <si>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</si>
  <si>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</si>
  <si>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</si>
  <si>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</si>
  <si>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</si>
  <si>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</si>
  <si>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</si>
  <si>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</si>
  <si>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</si>
  <si>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</si>
  <si>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</si>
  <si>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</si>
  <si>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</si>
  <si>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</si>
  <si>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</si>
  <si>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</si>
  <si>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</si>
  <si>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</si>
  <si>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</si>
  <si>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</si>
  <si>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</si>
  <si>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</si>
  <si>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</si>
  <si>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</si>
  <si>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</si>
  <si>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</si>
  <si>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</si>
  <si>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</si>
  <si>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</si>
  <si>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</si>
  <si>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</si>
  <si>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</si>
  <si>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</si>
  <si>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</si>
  <si>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</si>
  <si>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</si>
  <si>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</si>
  <si>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</si>
  <si>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</si>
  <si>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</si>
  <si>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</si>
  <si>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</si>
  <si>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</si>
  <si>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</si>
  <si>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</si>
  <si>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</si>
  <si>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</si>
  <si>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</si>
  <si>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</si>
  <si>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</si>
  <si>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</si>
  <si>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</si>
  <si>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</si>
  <si>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</si>
  <si>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</si>
  <si>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</si>
  <si>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</si>
  <si>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</si>
  <si>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</si>
  <si>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</si>
  <si>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</si>
  <si>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</si>
  <si>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</si>
  <si>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</si>
  <si>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</si>
  <si>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</si>
  <si>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</si>
  <si>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</si>
  <si>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</si>
  <si>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</si>
  <si>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</si>
  <si>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</si>
  <si>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</si>
  <si>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</si>
  <si>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</si>
  <si>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</si>
  <si>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</si>
  <si>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</si>
  <si>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</si>
  <si>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</si>
  <si>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</si>
  <si>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</si>
  <si>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</si>
  <si>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</si>
  <si>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</si>
  <si>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</si>
  <si>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</si>
  <si>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</si>
  <si>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</si>
  <si>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</si>
  <si>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</si>
  <si>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</si>
  <si>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</si>
  <si>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</si>
  <si>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</si>
  <si>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</si>
  <si>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</si>
  <si>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</si>
  <si>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</si>
  <si>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</si>
  <si>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</si>
  <si>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</si>
  <si>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</si>
  <si>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</si>
  <si>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</si>
  <si>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</si>
  <si>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</si>
  <si>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</si>
  <si>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</si>
  <si>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</si>
  <si>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</si>
  <si>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</si>
  <si>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</si>
  <si>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</si>
  <si>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</si>
  <si>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</si>
  <si>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</si>
  <si>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</si>
  <si>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</si>
  <si>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</si>
  <si>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</si>
  <si>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</si>
  <si>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</si>
  <si>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</si>
  <si>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</si>
  <si>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</si>
  <si>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</si>
  <si>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</si>
  <si>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</si>
  <si>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</si>
  <si>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</si>
  <si>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</si>
  <si>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</si>
  <si>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</si>
  <si>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</si>
  <si>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</si>
  <si>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</si>
  <si>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</si>
  <si>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</si>
  <si>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</si>
  <si>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</si>
  <si>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</si>
  <si>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</si>
  <si>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</si>
  <si>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</si>
  <si>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</si>
  <si>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</si>
  <si>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</si>
  <si>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</si>
  <si>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</si>
  <si>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</si>
  <si>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</si>
  <si>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</si>
  <si>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</si>
  <si>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</si>
  <si>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</si>
  <si>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</si>
  <si>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</si>
  <si>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</si>
  <si>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</si>
  <si>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</si>
  <si>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</si>
  <si>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</si>
  <si>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</si>
  <si>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</si>
  <si>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</si>
  <si>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</si>
  <si>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</si>
  <si>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</si>
  <si>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</si>
  <si>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</si>
  <si>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</si>
  <si>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</si>
  <si>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</si>
  <si>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</si>
  <si>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</si>
  <si>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</si>
  <si>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</si>
  <si>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</si>
  <si>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</si>
  <si>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</si>
  <si>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</si>
  <si>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</si>
  <si>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</si>
  <si>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</si>
  <si>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</si>
  <si>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</si>
  <si>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</si>
  <si>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</si>
  <si>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</si>
  <si>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</si>
  <si>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</si>
  <si>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</si>
  <si>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</si>
  <si>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</si>
  <si>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</si>
  <si>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</si>
  <si>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</si>
  <si>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</si>
  <si>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</si>
  <si>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</si>
  <si>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</si>
  <si>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</si>
  <si>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</si>
  <si>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</si>
  <si>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</si>
  <si>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</si>
  <si>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</si>
  <si>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</si>
  <si>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</si>
  <si>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</si>
  <si>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</si>
  <si>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</si>
  <si>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</si>
  <si>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</si>
  <si>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</si>
  <si>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</si>
  <si>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</si>
  <si>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</si>
  <si>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</si>
  <si>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</si>
  <si>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</si>
  <si>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</si>
  <si>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</si>
  <si>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</si>
  <si>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</si>
  <si>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</si>
  <si>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</si>
  <si>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</si>
  <si>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</si>
  <si>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</si>
  <si>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</si>
  <si>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</si>
  <si>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</si>
  <si>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</si>
  <si>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</si>
  <si>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</si>
  <si>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</si>
  <si>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</si>
  <si>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</si>
  <si>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</si>
  <si>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</si>
  <si>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</si>
  <si>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</si>
  <si>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</si>
  <si>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</si>
  <si>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</si>
  <si>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</si>
  <si>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</si>
  <si>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</si>
  <si>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</si>
  <si>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</si>
  <si>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</si>
  <si>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</si>
  <si>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</si>
  <si>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</si>
  <si>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</si>
  <si>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</si>
  <si>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</si>
  <si>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</si>
  <si>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</si>
  <si>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</si>
  <si>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</si>
  <si>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</si>
  <si>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</si>
  <si>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</si>
  <si>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</si>
  <si>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</si>
  <si>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</si>
  <si>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</si>
  <si>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</si>
  <si>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</si>
  <si>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</si>
  <si>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</si>
  <si>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</si>
  <si>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</si>
  <si>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</si>
  <si>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</si>
  <si>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</si>
  <si>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</si>
  <si>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</si>
  <si>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</si>
  <si>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</si>
  <si>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</si>
  <si>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</si>
  <si>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</si>
  <si>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</si>
  <si>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</si>
  <si>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</si>
  <si>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</si>
  <si>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</si>
  <si>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</si>
  <si>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</si>
  <si>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</si>
  <si>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</si>
  <si>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</si>
  <si>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</si>
  <si>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</si>
  <si>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</si>
  <si>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</si>
  <si>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</si>
  <si>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</si>
  <si>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</si>
  <si>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</si>
  <si>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</si>
  <si>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</si>
  <si>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</si>
  <si>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</si>
  <si>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</si>
  <si>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</si>
  <si>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</si>
  <si>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</si>
  <si>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</si>
  <si>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</si>
  <si>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</si>
  <si>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</si>
  <si>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</si>
  <si>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</si>
  <si>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</si>
  <si>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</si>
  <si>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</si>
  <si>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</si>
  <si>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</si>
  <si>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</si>
  <si>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</si>
  <si>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</si>
  <si>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</si>
  <si>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</si>
  <si>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</si>
  <si>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</si>
  <si>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</si>
  <si>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</si>
  <si>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</si>
  <si>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</si>
  <si>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</si>
  <si>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</si>
  <si>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</si>
  <si>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</si>
  <si>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</si>
  <si>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</si>
  <si>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</si>
  <si>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</si>
  <si>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</si>
  <si>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</si>
  <si>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</si>
  <si>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</si>
  <si>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</si>
  <si>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</si>
  <si>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</si>
  <si>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</si>
  <si>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</si>
  <si>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</si>
  <si>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</si>
  <si>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</si>
  <si>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</si>
  <si>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</si>
  <si>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</si>
  <si>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</si>
  <si>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</si>
  <si>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</si>
  <si>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</si>
  <si>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</si>
  <si>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</si>
  <si>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</si>
  <si>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</si>
  <si>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</si>
  <si>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</si>
  <si>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</si>
  <si>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</si>
  <si>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</si>
  <si>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</si>
  <si>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</si>
  <si>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</si>
  <si>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</si>
  <si>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</si>
  <si>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</si>
  <si>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</si>
  <si>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</si>
  <si>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</si>
  <si>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</si>
  <si>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</si>
  <si>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</si>
  <si>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</si>
  <si>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</si>
  <si>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</si>
  <si>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</si>
  <si>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</si>
  <si>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</si>
  <si>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</si>
  <si>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</si>
  <si>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</si>
  <si>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</si>
  <si>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</si>
  <si>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</si>
  <si>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</si>
  <si>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</si>
  <si>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</si>
  <si>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</si>
  <si>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</si>
  <si>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</si>
  <si>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</si>
  <si>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</si>
  <si>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</si>
  <si>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</si>
  <si>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</si>
  <si>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</si>
  <si>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</si>
  <si>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</si>
  <si>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</si>
  <si>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</si>
  <si>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</si>
  <si>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</si>
  <si>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</si>
  <si>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</si>
  <si>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</si>
  <si>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</si>
  <si>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</si>
  <si>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</si>
  <si>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</si>
  <si>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</si>
  <si>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</si>
  <si>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</si>
  <si>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</si>
  <si>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</si>
  <si>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</si>
  <si>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</si>
  <si>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</si>
  <si>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</si>
  <si>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</si>
  <si>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</si>
  <si>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</si>
  <si>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</si>
  <si>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</si>
  <si>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</si>
  <si>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</si>
  <si>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</si>
  <si>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</si>
  <si>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</si>
  <si>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</si>
  <si>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</si>
  <si>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</si>
  <si>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</si>
  <si>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</si>
  <si>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</si>
  <si>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</si>
  <si>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</si>
  <si>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</si>
  <si>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</si>
  <si>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</si>
  <si>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</si>
  <si>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</si>
  <si>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</si>
  <si>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</si>
  <si>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</si>
  <si>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</si>
  <si>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</si>
  <si>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</si>
  <si>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</si>
  <si>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</si>
  <si>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</si>
  <si>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</si>
  <si>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</si>
  <si>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</si>
  <si>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</si>
  <si>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</si>
  <si>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</si>
  <si>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</si>
  <si>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</si>
  <si>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</si>
  <si>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</si>
  <si>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</si>
  <si>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</si>
  <si>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</si>
  <si>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</si>
  <si>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</si>
  <si>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</si>
  <si>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</si>
  <si>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</si>
  <si>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</si>
  <si>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</si>
  <si>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</si>
  <si>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</si>
  <si>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</si>
  <si>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</si>
  <si>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</si>
  <si>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</si>
  <si>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</si>
  <si>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</si>
  <si>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</si>
  <si>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</si>
  <si>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</si>
  <si>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</si>
  <si>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</si>
  <si>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</si>
  <si>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</si>
  <si>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</si>
  <si>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</si>
  <si>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</si>
  <si>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</si>
  <si>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</si>
  <si>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</si>
  <si>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</si>
  <si>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</si>
  <si>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</si>
  <si>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</si>
  <si>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</si>
  <si>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</si>
  <si>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</si>
  <si>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</si>
  <si>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</si>
  <si>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</si>
  <si>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</si>
  <si>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</si>
  <si>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</si>
  <si>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</si>
  <si>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</si>
  <si>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</si>
  <si>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</si>
  <si>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</si>
  <si>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</si>
  <si>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</si>
  <si>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</si>
  <si>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</si>
  <si>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</si>
  <si>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</si>
  <si>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</si>
  <si>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</si>
  <si>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</si>
  <si>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</si>
  <si>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</si>
  <si>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</si>
  <si>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</si>
  <si>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</si>
  <si>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</si>
  <si>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</si>
  <si>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</si>
  <si>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</si>
  <si>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</si>
  <si>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</si>
  <si>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</si>
  <si>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</si>
  <si>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</si>
  <si>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</si>
  <si>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</si>
  <si>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</si>
  <si>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</si>
  <si>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</si>
  <si>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</si>
  <si>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</si>
  <si>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</si>
  <si>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</si>
  <si>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</si>
  <si>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</si>
  <si>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</si>
  <si>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</si>
  <si>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</si>
  <si>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</si>
  <si>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</si>
  <si>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</si>
  <si>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</si>
  <si>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</si>
  <si>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</si>
  <si>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</si>
  <si>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</si>
  <si>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</si>
  <si>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</si>
  <si>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</si>
  <si>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</si>
  <si>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</si>
  <si>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</si>
  <si>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</si>
  <si>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</si>
  <si>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</si>
  <si>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</si>
  <si>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</si>
  <si>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</si>
  <si>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</si>
  <si>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</si>
  <si>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</si>
  <si>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</si>
  <si>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</si>
  <si>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</si>
  <si>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</si>
  <si>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</si>
  <si>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</si>
  <si>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</si>
  <si>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</si>
  <si>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</si>
  <si>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</si>
  <si>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</si>
  <si>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</si>
  <si>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</si>
  <si>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</si>
  <si>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</si>
  <si>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</si>
  <si>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</si>
  <si>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</si>
  <si>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</si>
  <si>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</si>
  <si>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</si>
  <si>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</si>
  <si>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</si>
  <si>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</si>
  <si>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</si>
  <si>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</si>
  <si>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</si>
  <si>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</si>
  <si>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</si>
  <si>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</si>
  <si>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</si>
  <si>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</si>
  <si>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</si>
  <si>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</si>
  <si>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</si>
  <si>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</si>
  <si>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</si>
  <si>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</si>
  <si>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</si>
  <si>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</si>
  <si>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</si>
  <si>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</si>
  <si>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</si>
  <si>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</si>
  <si>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</si>
  <si>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</si>
  <si>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</si>
  <si>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</si>
  <si>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</si>
  <si>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</si>
  <si>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</si>
  <si>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</si>
  <si>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</si>
  <si>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</si>
  <si>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</si>
  <si>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</si>
  <si>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</si>
  <si>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</si>
  <si>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</si>
  <si>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</si>
  <si>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</si>
  <si>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</si>
  <si>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</si>
  <si>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</si>
  <si>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</si>
  <si>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</si>
  <si>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</si>
  <si>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</si>
  <si>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</si>
  <si>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</si>
  <si>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</si>
  <si>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</si>
  <si>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</si>
  <si>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</si>
  <si>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</si>
  <si>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</si>
  <si>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</si>
  <si>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</si>
  <si>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</si>
  <si>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</si>
  <si>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</si>
  <si>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</si>
  <si>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</si>
  <si>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</si>
  <si>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</si>
  <si>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</si>
  <si>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</si>
  <si>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</si>
  <si>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</si>
  <si>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</si>
  <si>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</si>
  <si>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</si>
  <si>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</si>
  <si>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</si>
  <si>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</si>
  <si>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</si>
  <si>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</si>
  <si>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</si>
  <si>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</si>
  <si>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</si>
  <si>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</si>
  <si>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</si>
  <si>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</si>
  <si>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</si>
  <si>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</si>
  <si>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</si>
  <si>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</si>
  <si>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</si>
  <si>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</si>
  <si>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</si>
  <si>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</si>
  <si>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</si>
  <si>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</si>
  <si>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</si>
  <si>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</si>
  <si>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</si>
  <si>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</si>
  <si>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</si>
  <si>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</si>
  <si>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</si>
  <si>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</si>
  <si>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</si>
  <si>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</si>
  <si>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</si>
  <si>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</si>
  <si>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</si>
  <si>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</si>
  <si>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</si>
  <si>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</si>
  <si>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</si>
  <si>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</si>
  <si>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</si>
  <si>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</si>
  <si>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</si>
  <si>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</si>
  <si>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</si>
  <si>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</si>
  <si>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</si>
  <si>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</si>
  <si>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</si>
  <si>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</si>
  <si>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</si>
  <si>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</si>
  <si>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</si>
  <si>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</si>
  <si>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</si>
  <si>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</si>
  <si>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</si>
  <si>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</si>
  <si>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</si>
  <si>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</si>
  <si>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</si>
  <si>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</si>
  <si>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</si>
  <si>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</si>
  <si>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</si>
  <si>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</si>
  <si>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</si>
  <si>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</si>
  <si>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</si>
  <si>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</si>
  <si>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</si>
  <si>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</si>
  <si>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</si>
  <si>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</si>
  <si>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</si>
  <si>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</si>
  <si>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</si>
  <si>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</si>
  <si>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</si>
  <si>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</si>
  <si>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</si>
  <si>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</si>
  <si>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</si>
  <si>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</si>
  <si>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</si>
  <si>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</si>
  <si>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</si>
  <si>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</si>
  <si>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</si>
  <si>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</si>
  <si>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</si>
  <si>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</si>
  <si>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</si>
  <si>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</si>
  <si>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</si>
  <si>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</si>
  <si>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</si>
  <si>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</si>
  <si>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</si>
  <si>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</si>
  <si>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</si>
  <si>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</si>
  <si>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</si>
  <si>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</si>
  <si>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</si>
  <si>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</si>
  <si>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</si>
  <si>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</si>
  <si>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</si>
  <si>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</si>
  <si>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</si>
  <si>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</si>
  <si>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</si>
  <si>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</si>
  <si>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</si>
  <si>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</si>
  <si>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</si>
  <si>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</si>
  <si>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</si>
  <si>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</si>
  <si>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</si>
  <si>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</si>
  <si>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</si>
  <si>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</si>
  <si>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</si>
  <si>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</si>
  <si>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</si>
  <si>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</si>
  <si>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</si>
  <si>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</si>
  <si>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</si>
  <si>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</si>
  <si>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</si>
  <si>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</si>
  <si>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</si>
  <si>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</si>
  <si>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</si>
  <si>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</si>
  <si>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</si>
  <si>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</si>
  <si>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</si>
  <si>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</si>
  <si>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</si>
  <si>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</si>
  <si>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</si>
  <si>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</si>
  <si>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</si>
  <si>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</si>
  <si>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</si>
  <si>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</si>
  <si>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</si>
  <si>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</si>
  <si>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</si>
  <si>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</si>
  <si>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</si>
  <si>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</si>
  <si>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</si>
  <si>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</si>
  <si>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</si>
  <si>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</si>
  <si>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</si>
  <si>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</si>
  <si>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</si>
  <si>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</si>
  <si>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</si>
  <si>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</si>
  <si>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</si>
  <si>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</si>
  <si>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</si>
  <si>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</si>
  <si>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</si>
  <si>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</si>
  <si>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</si>
  <si>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</si>
  <si>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</si>
  <si>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</si>
  <si>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</si>
  <si>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</si>
  <si>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</si>
  <si>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</si>
  <si>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</si>
  <si>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</si>
  <si>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</si>
  <si>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</si>
  <si>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</si>
  <si>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</si>
  <si>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</si>
  <si>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</si>
  <si>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</si>
  <si>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</si>
  <si>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</si>
  <si>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</si>
  <si>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</si>
  <si>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</si>
  <si>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</si>
  <si>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</si>
  <si>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</si>
  <si>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</si>
  <si>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</si>
  <si>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</si>
  <si>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</si>
  <si>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</si>
  <si>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</si>
  <si>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</si>
  <si>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</si>
  <si>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</si>
  <si>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</si>
  <si>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</si>
  <si>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</si>
  <si>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</si>
  <si>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</si>
  <si>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</si>
  <si>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</si>
  <si>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</si>
  <si>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</si>
  <si>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</si>
  <si>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</si>
  <si>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</si>
  <si>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</si>
  <si>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</si>
  <si>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</si>
  <si>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</si>
  <si>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</si>
  <si>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</si>
  <si>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</si>
  <si>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</si>
  <si>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</si>
  <si>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</si>
  <si>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</si>
  <si>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</si>
  <si>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</si>
  <si>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</si>
  <si>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</si>
  <si>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</si>
  <si>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</si>
  <si>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</si>
  <si>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</si>
  <si>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</si>
  <si>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</si>
  <si>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</si>
  <si>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</si>
  <si>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</si>
  <si>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</si>
  <si>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</si>
  <si>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</si>
  <si>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</si>
  <si>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</si>
  <si>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</si>
  <si>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</si>
  <si>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</si>
  <si>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</si>
  <si>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</si>
  <si>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</si>
  <si>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</si>
  <si>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</si>
  <si>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</si>
  <si>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</si>
  <si>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</si>
  <si>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</si>
  <si>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</si>
  <si>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</si>
  <si>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</si>
  <si>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</si>
  <si>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</si>
  <si>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</si>
  <si>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</si>
  <si>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</si>
  <si>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</si>
  <si>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</si>
  <si>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</si>
  <si>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</si>
  <si>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</si>
  <si>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</si>
  <si>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</si>
  <si>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</si>
  <si>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</si>
  <si>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</si>
  <si>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</si>
  <si>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</si>
  <si>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</si>
  <si>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</si>
  <si>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</si>
  <si>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</si>
  <si>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</si>
  <si>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</si>
  <si>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</si>
  <si>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</si>
  <si>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</si>
  <si>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</si>
  <si>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</si>
  <si>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</si>
  <si>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</si>
  <si>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</si>
  <si>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</si>
  <si>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</si>
  <si>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</si>
  <si>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</si>
  <si>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</si>
  <si>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</si>
  <si>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</si>
  <si>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</si>
  <si>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</si>
  <si>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</si>
  <si>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</si>
  <si>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</si>
  <si>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</si>
  <si>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</si>
  <si>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</si>
  <si>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</si>
  <si>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</si>
  <si>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</si>
  <si>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</si>
  <si>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</si>
  <si>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</si>
  <si>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</si>
  <si>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</si>
  <si>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</si>
  <si>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</si>
  <si>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</si>
  <si>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</si>
  <si>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</si>
  <si>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</si>
  <si>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</si>
  <si>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</si>
  <si>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</si>
  <si>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</si>
  <si>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</si>
  <si>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</si>
  <si>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</si>
  <si>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</si>
  <si>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</si>
  <si>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</si>
  <si>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</si>
  <si>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</si>
  <si>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</si>
  <si>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</si>
  <si>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</si>
  <si>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</si>
  <si>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</si>
  <si>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</si>
  <si>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</si>
  <si>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</si>
  <si>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</si>
  <si>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</si>
  <si>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</si>
  <si>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</si>
  <si>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</si>
  <si>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</si>
  <si>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</si>
  <si>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</si>
  <si>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</si>
  <si>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</si>
  <si>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</si>
  <si>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</si>
  <si>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</si>
  <si>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</si>
  <si>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</si>
  <si>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</si>
  <si>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</si>
  <si>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</si>
  <si>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</si>
  <si>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</si>
  <si>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</si>
  <si>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</si>
  <si>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</si>
  <si>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</si>
  <si>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</si>
  <si>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</si>
  <si>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</si>
  <si>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</si>
  <si>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</si>
  <si>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</si>
  <si>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</si>
  <si>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</si>
  <si>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</si>
  <si>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</si>
  <si>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</si>
  <si>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</si>
  <si>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</si>
  <si>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</si>
  <si>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</si>
  <si>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</si>
  <si>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</si>
  <si>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</si>
  <si>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</si>
  <si>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</si>
  <si>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</si>
  <si>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</si>
  <si>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</si>
  <si>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</si>
  <si>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</si>
  <si>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</si>
  <si>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</si>
  <si>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</si>
  <si>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</si>
  <si>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</si>
  <si>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</si>
  <si>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</si>
  <si>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</si>
  <si>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</si>
  <si>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</si>
  <si>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</si>
  <si>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</si>
  <si>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</si>
  <si>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</si>
  <si>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</si>
  <si>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</si>
  <si>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</si>
  <si>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</si>
  <si>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</si>
  <si>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</si>
  <si>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</si>
  <si>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</si>
  <si>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</si>
  <si>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</si>
  <si>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</si>
  <si>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</si>
  <si>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</si>
  <si>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</si>
  <si>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</si>
  <si>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</si>
  <si>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</si>
  <si>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</si>
  <si>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</si>
  <si>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</si>
  <si>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</si>
  <si>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</si>
  <si>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</si>
  <si>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</si>
  <si>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</si>
  <si>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</si>
  <si>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</si>
  <si>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</si>
  <si>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</si>
  <si>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</si>
  <si>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</si>
  <si>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</si>
  <si>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</si>
  <si>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</si>
  <si>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</si>
  <si>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</si>
  <si>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</si>
  <si>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</si>
  <si>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</si>
  <si>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</si>
  <si>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</si>
  <si>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</si>
  <si>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</si>
  <si>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</si>
  <si>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</si>
  <si>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</si>
  <si>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</si>
  <si>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</si>
  <si>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</si>
  <si>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</si>
  <si>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</si>
  <si>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</si>
  <si>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</si>
  <si>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</si>
  <si>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</si>
  <si>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</si>
  <si>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</si>
  <si>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</si>
  <si>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</si>
  <si>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</si>
  <si>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</si>
  <si>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</si>
  <si>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</si>
  <si>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</si>
  <si>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</si>
  <si>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</si>
  <si>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</si>
  <si>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</si>
  <si>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</si>
  <si>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</si>
  <si>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</si>
  <si>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</si>
  <si>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</si>
  <si>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</si>
  <si>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</si>
  <si>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</si>
  <si>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</si>
  <si>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</si>
  <si>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</si>
  <si>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</si>
  <si>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</si>
  <si>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</si>
  <si>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</si>
  <si>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</si>
  <si>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</si>
  <si>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</si>
  <si>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</si>
  <si>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</si>
  <si>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</si>
  <si>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</si>
  <si>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</si>
  <si>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</si>
  <si>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</si>
  <si>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</si>
  <si>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</si>
  <si>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</si>
  <si>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</si>
  <si>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</si>
  <si>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</si>
  <si>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</si>
  <si>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</si>
  <si>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</si>
  <si>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</si>
  <si>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</si>
  <si>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</si>
  <si>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</si>
  <si>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</si>
  <si>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</si>
  <si>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</si>
  <si>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</si>
  <si>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</si>
  <si>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</si>
  <si>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</si>
  <si>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</si>
  <si>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</si>
  <si>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</si>
  <si>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</si>
  <si>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</si>
  <si>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</si>
  <si>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</si>
  <si>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</si>
  <si>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</si>
  <si>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</si>
  <si>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</si>
  <si>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</si>
  <si>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</si>
  <si>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</si>
  <si>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</si>
  <si>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</si>
  <si>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</si>
  <si>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</si>
  <si>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</si>
  <si>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</si>
  <si>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</si>
  <si>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</si>
  <si>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</si>
  <si>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</si>
  <si>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</si>
  <si>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</si>
  <si>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</si>
  <si>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</si>
  <si>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</si>
  <si>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</si>
  <si>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</si>
  <si>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</si>
  <si>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</si>
  <si>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</si>
  <si>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</si>
  <si>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</si>
  <si>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</si>
  <si>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</si>
  <si>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</si>
  <si>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</si>
  <si>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</si>
  <si>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</si>
  <si>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</si>
  <si>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</si>
  <si>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</si>
  <si>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</si>
  <si>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</si>
  <si>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</si>
  <si>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</si>
  <si>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</si>
  <si>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</si>
  <si>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</si>
  <si>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</si>
  <si>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</si>
  <si>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</si>
  <si>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</si>
  <si>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</si>
  <si>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</si>
  <si>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</si>
  <si>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</si>
  <si>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</si>
  <si>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</si>
  <si>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</si>
  <si>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</si>
  <si>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</si>
  <si>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</si>
  <si>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</si>
  <si>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</si>
  <si>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</si>
  <si>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</si>
  <si>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</si>
  <si>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</si>
  <si>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</si>
  <si>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</si>
  <si>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</si>
  <si>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</si>
  <si>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</si>
  <si>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</si>
  <si>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</si>
  <si>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</si>
  <si>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</si>
  <si>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</si>
  <si>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</si>
  <si>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</si>
  <si>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</si>
  <si>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</si>
  <si>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</si>
  <si>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</si>
  <si>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</si>
  <si>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</si>
  <si>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</si>
  <si>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</si>
  <si>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</si>
  <si>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</si>
  <si>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</si>
  <si>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</si>
  <si>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</si>
  <si>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</si>
  <si>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</si>
  <si>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</si>
  <si>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</si>
  <si>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</si>
  <si>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</si>
  <si>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</si>
  <si>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</si>
  <si>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</si>
  <si>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</si>
  <si>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</si>
  <si>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</si>
  <si>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</si>
  <si>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</si>
  <si>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</si>
  <si>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</si>
  <si>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</si>
  <si>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</si>
  <si>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</si>
  <si>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</si>
  <si>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</si>
  <si>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</si>
  <si>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</si>
  <si>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</si>
  <si>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</si>
  <si>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</si>
  <si>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</si>
  <si>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</si>
  <si>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</si>
  <si>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</si>
  <si>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</si>
  <si>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</si>
  <si>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</si>
  <si>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</si>
  <si>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</si>
  <si>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</si>
  <si>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</si>
  <si>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</si>
  <si>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</si>
  <si>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</si>
  <si>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</si>
  <si>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</si>
  <si>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</si>
  <si>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</si>
  <si>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</si>
  <si>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</si>
  <si>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</si>
  <si>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</si>
  <si>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</si>
  <si>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</si>
  <si>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</si>
  <si>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</si>
  <si>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</si>
  <si>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</si>
  <si>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</si>
  <si>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</si>
  <si>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</si>
  <si>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</si>
  <si>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</si>
  <si>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</si>
  <si>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</si>
  <si>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</si>
  <si>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</si>
  <si>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</si>
  <si>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</si>
  <si>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</si>
  <si>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</si>
  <si>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</si>
  <si>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</si>
  <si>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</si>
  <si>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</si>
  <si>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</si>
  <si>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</si>
  <si>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</si>
  <si>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</si>
  <si>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</si>
  <si>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</si>
  <si>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</si>
  <si>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</si>
  <si>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</si>
  <si>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</si>
  <si>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</si>
  <si>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</si>
  <si>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</si>
  <si>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</si>
  <si>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</si>
  <si>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</si>
  <si>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</si>
  <si>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</si>
  <si>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</si>
  <si>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</si>
  <si>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</si>
  <si>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</si>
  <si>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</si>
  <si>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</si>
  <si>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</si>
  <si>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</si>
  <si>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</si>
  <si>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</si>
  <si>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</si>
  <si>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</si>
  <si>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</si>
  <si>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</si>
  <si>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</si>
  <si>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</si>
  <si>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</si>
  <si>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</si>
  <si>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</si>
  <si>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</si>
  <si>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</si>
  <si>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</si>
  <si>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</si>
  <si>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</si>
  <si>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</si>
  <si>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</si>
  <si>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</si>
  <si>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</si>
  <si>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</si>
  <si>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</si>
  <si>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</si>
  <si>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</si>
  <si>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</si>
  <si>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</si>
  <si>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</si>
  <si>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</si>
  <si>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</si>
  <si>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</si>
  <si>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</si>
  <si>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</si>
  <si>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</si>
  <si>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</si>
  <si>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</si>
  <si>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</si>
  <si>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</si>
  <si>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</si>
  <si>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</si>
  <si>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</si>
  <si>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</si>
  <si>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</si>
  <si>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</si>
  <si>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</si>
  <si>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</si>
  <si>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</si>
  <si>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</si>
  <si>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</si>
  <si>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</si>
  <si>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</si>
  <si>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</si>
  <si>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</si>
  <si>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</si>
  <si>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</si>
  <si>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</si>
  <si>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</si>
  <si>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</si>
  <si>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</si>
  <si>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</si>
  <si>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</si>
  <si>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</si>
  <si>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</si>
  <si>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</si>
  <si>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</si>
  <si>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</si>
  <si>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</si>
  <si>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</si>
  <si>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</si>
  <si>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</si>
  <si>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</si>
  <si>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</si>
  <si>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</si>
  <si>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</si>
  <si>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</si>
  <si>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</si>
  <si>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</si>
  <si>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</si>
  <si>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</si>
  <si>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</si>
  <si>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</si>
  <si>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</si>
  <si>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</si>
  <si>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</si>
  <si>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</si>
  <si>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</si>
  <si>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</si>
  <si>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</si>
  <si>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</si>
  <si>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</si>
  <si>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</si>
  <si>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</si>
  <si>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</si>
  <si>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</si>
  <si>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</si>
  <si>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</si>
  <si>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</si>
  <si>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</si>
  <si>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</si>
  <si>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</si>
  <si>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</si>
  <si>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</si>
  <si>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</si>
  <si>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</si>
  <si>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</si>
  <si>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</si>
  <si>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</si>
  <si>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</si>
  <si>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</si>
  <si>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</si>
  <si>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</si>
  <si>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</si>
  <si>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</si>
  <si>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</si>
  <si>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</si>
  <si>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</si>
  <si>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</si>
  <si>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</si>
  <si>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</si>
  <si>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</si>
  <si>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</si>
  <si>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</si>
  <si>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</si>
  <si>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</si>
  <si>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</si>
  <si>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</si>
  <si>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</si>
  <si>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</si>
  <si>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</si>
  <si>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</si>
  <si>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</si>
  <si>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</si>
  <si>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</si>
  <si>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</si>
  <si>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</si>
  <si>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</si>
  <si>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</si>
  <si>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</si>
  <si>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</si>
  <si>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</si>
  <si>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</si>
  <si>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</si>
  <si>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</si>
  <si>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</si>
  <si>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</si>
  <si>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</si>
  <si>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</si>
  <si>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</si>
  <si>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</si>
  <si>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</si>
  <si>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</si>
  <si>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</si>
  <si>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</si>
  <si>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</si>
  <si>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</si>
  <si>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</si>
  <si>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</si>
  <si>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</si>
  <si>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</si>
  <si>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</si>
  <si>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</si>
  <si>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</si>
  <si>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</si>
  <si>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</si>
  <si>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</si>
  <si>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</si>
  <si>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</si>
  <si>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</si>
  <si>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</si>
  <si>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</si>
  <si>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</si>
  <si>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</si>
  <si>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</si>
  <si>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</si>
  <si>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</si>
  <si>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</si>
  <si>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</si>
  <si>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</si>
  <si>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</si>
  <si>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</si>
  <si>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</si>
  <si>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</si>
  <si>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</si>
  <si>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</si>
  <si>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</si>
  <si>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</si>
  <si>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</si>
  <si>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</si>
  <si>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</si>
  <si>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</si>
  <si>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</si>
  <si>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</si>
  <si>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</si>
  <si>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</si>
  <si>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</si>
  <si>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</si>
  <si>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</si>
  <si>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</si>
  <si>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</si>
  <si>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</si>
  <si>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</si>
  <si>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</si>
  <si>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</si>
  <si>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</si>
  <si>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</si>
  <si>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</si>
  <si>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</si>
  <si>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</si>
  <si>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</si>
  <si>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</si>
  <si>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</si>
  <si>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</si>
  <si>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</si>
  <si>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</si>
  <si>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</si>
  <si>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</si>
  <si>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</si>
  <si>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</si>
  <si>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</si>
  <si>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</si>
  <si>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</si>
  <si>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</si>
  <si>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</si>
  <si>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</si>
  <si>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</si>
  <si>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</si>
  <si>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</si>
  <si>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</si>
  <si>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</si>
  <si>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</si>
  <si>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</si>
  <si>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</si>
  <si>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</si>
  <si>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</si>
  <si>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</si>
  <si>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</si>
  <si>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</si>
  <si>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</si>
  <si>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</si>
  <si>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</si>
  <si>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</si>
  <si>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</si>
  <si>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</si>
  <si>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</si>
  <si>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</si>
  <si>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</si>
  <si>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</si>
  <si>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</si>
  <si>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</si>
  <si>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</si>
  <si>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</si>
  <si>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</si>
  <si>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</si>
  <si>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</si>
  <si>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</si>
  <si>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</si>
  <si>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</si>
  <si>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</si>
  <si>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</si>
  <si>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</si>
  <si>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</si>
  <si>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</si>
  <si>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</si>
  <si>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</si>
  <si>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</si>
  <si>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</si>
  <si>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</si>
  <si>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</si>
  <si>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</si>
  <si>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</si>
  <si>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</si>
  <si>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</si>
  <si>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</si>
  <si>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</si>
  <si>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</si>
  <si>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</si>
  <si>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</si>
  <si>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</si>
  <si>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</si>
  <si>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</si>
  <si>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</si>
  <si>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</si>
  <si>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</si>
  <si>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</si>
  <si>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</si>
  <si>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</si>
  <si>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</si>
  <si>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</si>
  <si>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</si>
  <si>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</si>
  <si>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</si>
  <si>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</si>
  <si>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</si>
  <si>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</si>
  <si>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</si>
  <si>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</si>
  <si>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</si>
  <si>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</si>
  <si>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</si>
  <si>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</si>
  <si>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</si>
  <si>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</si>
  <si>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</si>
  <si>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</si>
  <si>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</si>
  <si>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</si>
  <si>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</si>
  <si>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</si>
  <si>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</si>
  <si>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</si>
  <si>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</si>
  <si>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</si>
  <si>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</si>
  <si>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</si>
  <si>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</si>
  <si>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</si>
  <si>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</si>
  <si>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</si>
  <si>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</si>
  <si>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</si>
  <si>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</si>
  <si>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</si>
  <si>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</si>
  <si>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</si>
  <si>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</si>
  <si>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</si>
  <si>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</si>
  <si>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</si>
  <si>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</si>
  <si>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</si>
  <si>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</si>
  <si>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</si>
  <si>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</si>
  <si>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</si>
  <si>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</si>
  <si>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</si>
  <si>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</si>
  <si>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</si>
  <si>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</si>
  <si>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</si>
  <si>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</si>
  <si>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</si>
  <si>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</si>
  <si>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</si>
  <si>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</si>
  <si>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</si>
  <si>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</si>
  <si>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</si>
  <si>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</si>
  <si>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</si>
  <si>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</si>
  <si>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</si>
  <si>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</si>
  <si>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</si>
  <si>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</si>
  <si>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</si>
  <si>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</si>
  <si>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</si>
  <si>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</si>
  <si>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</si>
  <si>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</si>
  <si>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</si>
  <si>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</si>
  <si>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</si>
  <si>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</si>
  <si>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</si>
  <si>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</si>
  <si>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</si>
  <si>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</si>
  <si>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</si>
  <si>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</si>
  <si>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</si>
  <si>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</si>
  <si>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</si>
  <si>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</si>
  <si>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</si>
  <si>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</si>
  <si>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</si>
  <si>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</si>
  <si>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</si>
  <si>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</si>
  <si>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</si>
  <si>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</si>
  <si>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</si>
  <si>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</si>
  <si>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</si>
  <si>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</si>
  <si>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</si>
  <si>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</si>
  <si>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</si>
  <si>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</si>
  <si>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</si>
  <si>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</si>
  <si>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</si>
  <si>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</si>
  <si>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</si>
  <si>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</si>
  <si>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</si>
  <si>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</si>
  <si>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</si>
  <si>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</si>
  <si>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</si>
  <si>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</si>
  <si>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</si>
  <si>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</si>
  <si>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</si>
  <si>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</si>
  <si>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</si>
  <si>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</si>
  <si>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</si>
  <si>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</si>
  <si>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</si>
  <si>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</si>
  <si>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</si>
  <si>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</si>
  <si>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</si>
  <si>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</si>
  <si>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</si>
  <si>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</si>
  <si>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</si>
  <si>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</si>
  <si>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</si>
  <si>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</si>
  <si>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</si>
  <si>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</si>
  <si>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</si>
  <si>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</si>
  <si>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</si>
  <si>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</si>
  <si>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</si>
  <si>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</si>
  <si>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</si>
  <si>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</si>
  <si>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</si>
  <si>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</si>
  <si>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</si>
  <si>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</si>
  <si>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</si>
  <si>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</si>
  <si>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</si>
  <si>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</si>
  <si>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</si>
  <si>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</si>
  <si>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</si>
  <si>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</si>
  <si>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</si>
  <si>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</si>
  <si>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</si>
  <si>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</si>
  <si>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</si>
  <si>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</si>
  <si>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</si>
  <si>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</si>
  <si>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</si>
  <si>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</si>
  <si>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</si>
  <si>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</si>
  <si>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</si>
  <si>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</si>
  <si>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</si>
  <si>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</si>
  <si>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</si>
  <si>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</si>
  <si>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</si>
  <si>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</si>
  <si>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</si>
  <si>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</si>
  <si>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</si>
  <si>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</si>
  <si>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</si>
  <si>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</si>
  <si>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</si>
  <si>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</si>
  <si>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</si>
  <si>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</si>
  <si>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</si>
  <si>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</si>
  <si>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</si>
  <si>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</si>
  <si>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</si>
  <si>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</si>
  <si>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</si>
  <si>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</si>
  <si>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</si>
  <si>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</si>
  <si>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</si>
  <si>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</si>
  <si>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</si>
  <si>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</si>
  <si>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</si>
  <si>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</si>
  <si>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</si>
  <si>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</si>
  <si>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</si>
  <si>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</si>
  <si>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</si>
  <si>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</si>
  <si>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</si>
  <si>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</si>
  <si>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</si>
  <si>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</si>
  <si>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</si>
  <si>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</si>
  <si>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</si>
  <si>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</si>
  <si>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</si>
  <si>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</si>
  <si>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</si>
  <si>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</si>
  <si>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</si>
  <si>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</si>
  <si>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</si>
  <si>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</si>
  <si>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</si>
  <si>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</si>
  <si>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</si>
  <si>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</si>
  <si>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</si>
  <si>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</si>
  <si>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</si>
  <si>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</si>
  <si>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</si>
  <si>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</si>
  <si>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</si>
  <si>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</si>
  <si>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</si>
  <si>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</si>
  <si>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</si>
  <si>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</si>
  <si>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</si>
  <si>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</si>
  <si>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</si>
  <si>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</si>
  <si>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</si>
  <si>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</si>
  <si>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</si>
  <si>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</si>
  <si>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</si>
  <si>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</si>
  <si>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</si>
  <si>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</si>
  <si>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</si>
  <si>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</si>
  <si>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</si>
  <si>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</si>
  <si>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</si>
  <si>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</si>
  <si>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</si>
  <si>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</si>
  <si>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</si>
  <si>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</si>
  <si>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</si>
  <si>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</si>
  <si>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</si>
  <si>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</si>
  <si>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</si>
  <si>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</si>
  <si>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</si>
  <si>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</si>
  <si>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</si>
  <si>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</si>
  <si>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</si>
  <si>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</si>
  <si>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</si>
  <si>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</si>
  <si>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</si>
  <si>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</si>
  <si>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</si>
  <si>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</si>
  <si>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</si>
  <si>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</si>
  <si>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</si>
  <si>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</si>
  <si>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</si>
  <si>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</si>
  <si>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</si>
  <si>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</si>
  <si>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</si>
  <si>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</si>
  <si>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</si>
  <si>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</si>
  <si>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</si>
  <si>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</si>
  <si>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</si>
  <si>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</si>
  <si>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</si>
  <si>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</si>
  <si>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</si>
  <si>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</si>
  <si>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</si>
  <si>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</si>
  <si>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</si>
  <si>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</si>
  <si>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</si>
  <si>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</si>
  <si>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</si>
  <si>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</si>
  <si>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</si>
  <si>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</si>
  <si>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</si>
  <si>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</si>
  <si>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</si>
  <si>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</si>
  <si>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</si>
  <si>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</si>
  <si>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</si>
  <si>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</si>
  <si>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</si>
  <si>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</si>
  <si>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</si>
  <si>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</si>
  <si>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</si>
  <si>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</si>
  <si>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</si>
  <si>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</si>
  <si>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</si>
  <si>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</si>
  <si>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</si>
  <si>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</si>
  <si>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</si>
  <si>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</si>
  <si>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</si>
  <si>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</si>
  <si>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</si>
  <si>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</si>
  <si>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</si>
  <si>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</si>
  <si>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</si>
  <si>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</si>
  <si>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</si>
  <si>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</si>
  <si>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</si>
  <si>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</si>
  <si>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</si>
  <si>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</si>
  <si>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</si>
  <si>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</si>
  <si>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</si>
  <si>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</si>
  <si>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</si>
  <si>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</si>
  <si>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</si>
  <si>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</si>
  <si>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</si>
  <si>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</si>
  <si>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</si>
  <si>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</si>
  <si>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</si>
  <si>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</si>
  <si>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</si>
  <si>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</si>
  <si>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</si>
  <si>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</si>
  <si>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</si>
  <si>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</si>
  <si>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</si>
  <si>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</si>
  <si>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</si>
  <si>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</si>
  <si>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</si>
  <si>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</si>
  <si>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</si>
  <si>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</si>
  <si>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</si>
  <si>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</si>
  <si>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</si>
  <si>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</si>
  <si>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</si>
  <si>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</si>
  <si>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</si>
  <si>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</si>
  <si>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</si>
  <si>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</si>
  <si>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</si>
  <si>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</si>
  <si>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</si>
  <si>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</si>
  <si>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</si>
  <si>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</si>
  <si>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</si>
  <si>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</si>
  <si>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</si>
  <si>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</si>
  <si>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</si>
  <si>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</si>
  <si>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</si>
  <si>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</si>
  <si>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</si>
  <si>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</si>
  <si>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</si>
  <si>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</si>
  <si>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</si>
  <si>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</si>
  <si>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</si>
  <si>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</si>
  <si>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</si>
  <si>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</si>
  <si>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</si>
  <si>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</si>
  <si>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</si>
  <si>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</si>
  <si>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</si>
  <si>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</si>
  <si>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</si>
  <si>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</si>
  <si>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</si>
  <si>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</si>
  <si>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</si>
  <si>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</si>
  <si>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</si>
  <si>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</si>
  <si>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</si>
  <si>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</si>
  <si>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</si>
  <si>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</si>
  <si>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</si>
  <si>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</si>
  <si>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</si>
  <si>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</si>
  <si>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</si>
  <si>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</si>
  <si>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</si>
  <si>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</si>
  <si>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</si>
  <si>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</si>
  <si>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</si>
  <si>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</si>
  <si>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</si>
  <si>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</si>
  <si>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</si>
  <si>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</si>
  <si>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</si>
  <si>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</si>
  <si>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</si>
  <si>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</si>
  <si>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</si>
  <si>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</si>
  <si>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</si>
  <si>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</si>
  <si>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</si>
  <si>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</si>
  <si>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</si>
  <si>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</si>
  <si>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</si>
  <si>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</si>
  <si>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</si>
  <si>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</si>
  <si>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</si>
  <si>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</si>
  <si>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</si>
  <si>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</si>
  <si>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</si>
  <si>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</si>
  <si>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</si>
  <si>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</si>
  <si>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</si>
  <si>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</si>
  <si>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</si>
  <si>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</si>
  <si>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</si>
  <si>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</si>
  <si>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</si>
  <si>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</si>
  <si>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</si>
  <si>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</si>
  <si>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</si>
  <si>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</si>
  <si>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</si>
  <si>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</si>
  <si>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</si>
  <si>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</si>
  <si>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</si>
  <si>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</si>
  <si>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</si>
  <si>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</si>
  <si>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</si>
  <si>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</si>
  <si>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</si>
  <si>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</si>
  <si>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</si>
  <si>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</si>
  <si>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</si>
  <si>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</si>
  <si>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</si>
  <si>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</si>
  <si>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</si>
  <si>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</si>
  <si>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</si>
  <si>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</si>
  <si>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</si>
  <si>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</si>
  <si>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</si>
  <si>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</si>
  <si>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</si>
  <si>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</si>
  <si>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</si>
  <si>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</si>
  <si>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</si>
  <si>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</si>
  <si>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</si>
  <si>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</si>
  <si>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</si>
  <si>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</si>
  <si>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</si>
  <si>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</si>
  <si>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</si>
  <si>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</si>
  <si>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</si>
  <si>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</si>
  <si>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</si>
  <si>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</si>
  <si>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</si>
  <si>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</si>
  <si>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</si>
  <si>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</si>
  <si>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</si>
  <si>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</si>
  <si>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</si>
  <si>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</si>
  <si>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</si>
  <si>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</si>
  <si>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</si>
  <si>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</si>
  <si>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</si>
  <si>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</si>
  <si>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</si>
  <si>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</si>
  <si>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</si>
  <si>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</si>
  <si>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</si>
  <si>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</si>
  <si>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</si>
  <si>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</si>
  <si>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</si>
  <si>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</si>
  <si>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</si>
  <si>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</si>
  <si>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</si>
  <si>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</si>
  <si>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</si>
  <si>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</si>
  <si>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</si>
  <si>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</si>
  <si>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</si>
  <si>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</si>
  <si>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</si>
  <si>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</si>
  <si>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</si>
  <si>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</si>
  <si>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</si>
  <si>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</si>
  <si>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</si>
  <si>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</si>
  <si>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</si>
  <si>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</si>
  <si>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</si>
  <si>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</si>
  <si>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</si>
  <si>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</si>
  <si>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</si>
  <si>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</si>
  <si>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</si>
  <si>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</si>
  <si>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</si>
  <si>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</si>
  <si>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</si>
  <si>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</si>
  <si>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</si>
  <si>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</si>
  <si>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</si>
  <si>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</si>
  <si>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</si>
  <si>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</si>
  <si>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</si>
  <si>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</si>
  <si>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</si>
  <si>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</si>
  <si>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</si>
  <si>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</si>
  <si>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</si>
  <si>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</si>
  <si>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</si>
  <si>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</si>
  <si>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</si>
  <si>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</si>
  <si>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</si>
  <si>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</si>
  <si>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</si>
  <si>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</si>
  <si>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</si>
  <si>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</si>
  <si>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</si>
  <si>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</si>
  <si>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</si>
  <si>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</si>
  <si>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</si>
  <si>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</si>
  <si>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</si>
  <si>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</si>
  <si>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</si>
  <si>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</si>
  <si>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</si>
  <si>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</si>
  <si>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</si>
  <si>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</si>
  <si>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</si>
  <si>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</si>
  <si>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</si>
  <si>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</si>
  <si>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</si>
  <si>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</si>
  <si>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</si>
  <si>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</si>
  <si>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</si>
  <si>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</si>
  <si>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</si>
  <si>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</si>
  <si>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</si>
  <si>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</si>
  <si>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</si>
  <si>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</si>
  <si>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</si>
  <si>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</si>
  <si>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</si>
  <si>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</si>
  <si>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</si>
  <si>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</si>
  <si>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</si>
  <si>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</si>
  <si>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</si>
  <si>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</si>
  <si>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</si>
  <si>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</si>
  <si>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</si>
  <si>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</si>
  <si>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</si>
  <si>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</si>
  <si>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</si>
  <si>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</si>
  <si>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</si>
  <si>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</si>
  <si>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</si>
  <si>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</si>
  <si>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</si>
  <si>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</si>
  <si>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</si>
  <si>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</si>
  <si>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</si>
  <si>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</si>
  <si>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</si>
  <si>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</si>
  <si>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</si>
  <si>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</si>
  <si>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</si>
  <si>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</si>
  <si>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</si>
  <si>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</si>
  <si>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</si>
  <si>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</si>
  <si>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</si>
  <si>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</si>
  <si>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</si>
  <si>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</si>
  <si>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</si>
  <si>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</si>
  <si>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</si>
  <si>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</si>
  <si>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</si>
  <si>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</si>
  <si>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</si>
  <si>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</si>
  <si>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</si>
  <si>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</si>
  <si>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</si>
  <si>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</si>
  <si>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</si>
  <si>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</si>
  <si>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</si>
  <si>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</si>
  <si>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</si>
  <si>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</si>
  <si>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</si>
  <si>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</si>
  <si>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</si>
  <si>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</si>
  <si>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</si>
  <si>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</si>
  <si>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</si>
  <si>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</si>
  <si>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</si>
  <si>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</si>
  <si>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</si>
  <si>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</si>
  <si>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</si>
  <si>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</si>
  <si>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</si>
  <si>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</si>
  <si>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</si>
  <si>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</si>
  <si>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</si>
  <si>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</si>
  <si>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</si>
  <si>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</si>
  <si>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</si>
  <si>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</si>
  <si>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</si>
  <si>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</si>
  <si>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</si>
  <si>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</si>
  <si>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</si>
  <si>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</si>
  <si>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</si>
  <si>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</si>
  <si>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</si>
  <si>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</si>
  <si>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</si>
  <si>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</si>
  <si>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</si>
  <si>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</si>
  <si>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</si>
  <si>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</si>
  <si>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</si>
  <si>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</si>
  <si>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</si>
  <si>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</si>
  <si>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</si>
  <si>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</si>
  <si>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</si>
  <si>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</si>
  <si>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</si>
  <si>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</si>
  <si>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</si>
  <si>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</si>
  <si>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</si>
  <si>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</si>
  <si>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</si>
  <si>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</si>
  <si>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</si>
  <si>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</si>
  <si>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</si>
  <si>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</si>
  <si>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</si>
  <si>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</si>
  <si>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</si>
  <si>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</si>
  <si>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</si>
  <si>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</si>
  <si>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</si>
  <si>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</si>
  <si>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</si>
  <si>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</si>
  <si>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</si>
  <si>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</si>
  <si>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</si>
  <si>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</si>
  <si>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</si>
  <si>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</si>
  <si>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</si>
  <si>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</si>
  <si>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</si>
  <si>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</si>
  <si>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</si>
  <si>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</si>
  <si>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</si>
  <si>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</si>
  <si>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</si>
  <si>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</si>
  <si>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</si>
  <si>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</si>
  <si>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</si>
  <si>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</si>
  <si>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</si>
  <si>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</si>
  <si>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</si>
  <si>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</si>
  <si>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</si>
  <si>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</si>
  <si>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</si>
  <si>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</si>
  <si>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</si>
  <si>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</si>
  <si>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</si>
  <si>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</si>
  <si>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</si>
  <si>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</si>
  <si>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</si>
  <si>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</si>
  <si>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</si>
  <si>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</si>
  <si>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</si>
  <si>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</si>
  <si>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</si>
  <si>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</si>
  <si>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</si>
  <si>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</si>
  <si>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</si>
  <si>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</si>
  <si>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</si>
  <si>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</si>
  <si>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</si>
  <si>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</si>
  <si>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</si>
  <si>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</si>
  <si>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</si>
  <si>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</si>
  <si>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</si>
  <si>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</si>
  <si>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</si>
  <si>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</si>
  <si>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</si>
  <si>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</si>
  <si>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</si>
  <si>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</si>
  <si>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</si>
  <si>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</si>
  <si>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</si>
  <si>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</si>
  <si>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</si>
  <si>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</si>
  <si>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</si>
  <si>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</si>
  <si>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</si>
  <si>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</si>
  <si>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</si>
  <si>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</si>
  <si>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</si>
  <si>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</si>
  <si>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</si>
  <si>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</si>
  <si>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</si>
  <si>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</si>
  <si>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</si>
  <si>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</si>
  <si>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</si>
  <si>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</si>
  <si>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</si>
  <si>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</si>
  <si>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</si>
  <si>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</si>
  <si>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</si>
  <si>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</si>
  <si>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</si>
  <si>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</si>
  <si>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</si>
  <si>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</si>
  <si>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</si>
  <si>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</si>
  <si>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</si>
  <si>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</si>
  <si>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</si>
  <si>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</si>
  <si>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</si>
  <si>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</si>
  <si>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</si>
  <si>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</si>
  <si>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</si>
  <si>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</si>
  <si>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</si>
  <si>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</si>
  <si>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</si>
  <si>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</si>
  <si>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</si>
  <si>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</si>
  <si>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</si>
  <si>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</si>
  <si>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</si>
  <si>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</si>
  <si>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</si>
  <si>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</si>
  <si>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</si>
  <si>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</si>
  <si>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</si>
  <si>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</si>
  <si>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</si>
  <si>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</si>
  <si>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</si>
  <si>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</si>
  <si>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</si>
  <si>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</si>
  <si>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</si>
  <si>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</si>
  <si>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</si>
  <si>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</si>
  <si>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</si>
  <si>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</si>
  <si>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</si>
  <si>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</si>
  <si>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</si>
  <si>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</si>
  <si>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</si>
  <si>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</si>
  <si>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</si>
  <si>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</si>
  <si>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</si>
  <si>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</si>
  <si>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</si>
  <si>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</si>
  <si>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</si>
  <si>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</si>
  <si>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</si>
  <si>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</si>
  <si>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</si>
  <si>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</si>
  <si>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</si>
  <si>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</si>
  <si>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</si>
  <si>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</si>
  <si>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</si>
  <si>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</si>
  <si>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</si>
  <si>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</si>
  <si>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</si>
  <si>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</si>
  <si>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</si>
  <si>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</si>
  <si>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</si>
  <si>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</si>
  <si>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</si>
  <si>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</si>
  <si>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</si>
  <si>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</si>
  <si>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</si>
  <si>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</si>
  <si>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</si>
  <si>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</si>
  <si>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</si>
  <si>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</si>
  <si>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</si>
  <si>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</si>
  <si>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</si>
  <si>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</si>
  <si>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</si>
  <si>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</si>
  <si>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</si>
  <si>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</si>
  <si>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</si>
  <si>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</si>
  <si>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</si>
  <si>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</si>
  <si>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</si>
  <si>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</si>
  <si>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</si>
  <si>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</si>
  <si>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</si>
  <si>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</si>
  <si>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</si>
  <si>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</si>
  <si>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</si>
  <si>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</si>
  <si>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</si>
  <si>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</si>
  <si>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</si>
  <si>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</si>
  <si>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</si>
  <si>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</si>
  <si>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</si>
  <si>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</si>
  <si>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</si>
  <si>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</si>
  <si>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</si>
  <si>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</si>
  <si>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</si>
  <si>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</si>
  <si>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</si>
  <si>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</si>
  <si>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</si>
  <si>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</si>
  <si>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</si>
  <si>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</si>
  <si>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</si>
  <si>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</si>
  <si>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</si>
  <si>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</si>
  <si>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</si>
  <si>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</si>
  <si>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</si>
  <si>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</si>
  <si>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</si>
  <si>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</si>
  <si>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</si>
  <si>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</si>
  <si>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</si>
  <si>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</si>
  <si>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</si>
  <si>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</si>
  <si>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</si>
  <si>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</si>
  <si>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</si>
  <si>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</si>
  <si>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</si>
  <si>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</si>
  <si>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</si>
  <si>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</si>
  <si>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</si>
  <si>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</si>
  <si>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</si>
  <si>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</si>
  <si>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</si>
  <si>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</si>
  <si>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</si>
  <si>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</si>
  <si>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</si>
  <si>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</si>
  <si>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</si>
  <si>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</si>
  <si>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</si>
  <si>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</si>
  <si>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</si>
  <si>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</si>
  <si>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</si>
  <si>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</si>
  <si>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</si>
  <si>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</si>
  <si>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</si>
  <si>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</si>
  <si>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</si>
  <si>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</si>
  <si>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</si>
  <si>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</si>
  <si>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</si>
  <si>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</si>
  <si>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</si>
  <si>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</si>
  <si>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</si>
  <si>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</si>
  <si>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</si>
  <si>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</si>
  <si>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</si>
  <si>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</si>
  <si>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</si>
  <si>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</si>
  <si>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</si>
  <si>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</si>
  <si>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</si>
  <si>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</si>
  <si>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</si>
  <si>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</si>
  <si>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</si>
  <si>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</si>
  <si>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</si>
  <si>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</si>
  <si>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</si>
  <si>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</si>
  <si>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</si>
  <si>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</si>
  <si>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</si>
  <si>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</si>
  <si>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</si>
  <si>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</si>
  <si>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</si>
  <si>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</si>
  <si>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</si>
  <si>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</si>
  <si>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</si>
  <si>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</si>
  <si>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</si>
  <si>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</si>
  <si>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</si>
  <si>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</si>
  <si>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</si>
  <si>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</si>
  <si>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</si>
  <si>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</si>
  <si>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</si>
  <si>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</si>
  <si>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</si>
  <si>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</si>
  <si>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</si>
  <si>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</si>
  <si>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</si>
  <si>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</si>
  <si>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</si>
  <si>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</si>
  <si>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</si>
  <si>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</si>
  <si>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</si>
  <si>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</si>
  <si>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</si>
  <si>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</si>
  <si>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</si>
  <si>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</si>
  <si>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</si>
  <si>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</si>
  <si>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</si>
  <si>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</si>
  <si>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</si>
  <si>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</si>
  <si>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</si>
  <si>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</si>
  <si>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</si>
  <si>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</si>
  <si>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</si>
  <si>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</si>
  <si>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</si>
  <si>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</si>
  <si>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</si>
  <si>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</si>
  <si>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</si>
  <si>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</si>
  <si>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</si>
  <si>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</si>
  <si>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</si>
  <si>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</si>
  <si>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</si>
  <si>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</si>
  <si>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</si>
  <si>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</si>
  <si>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</si>
  <si>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</si>
  <si>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</si>
  <si>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</si>
  <si>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</si>
  <si>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</si>
  <si>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</si>
  <si>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</si>
  <si>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</si>
  <si>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</si>
  <si>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</si>
  <si>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</si>
  <si>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</si>
  <si>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</si>
  <si>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</si>
  <si>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</si>
  <si>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</si>
  <si>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</si>
  <si>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</si>
  <si>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</si>
  <si>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</si>
  <si>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</si>
  <si>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</si>
  <si>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</si>
  <si>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</si>
  <si>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</si>
  <si>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</si>
  <si>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</si>
  <si>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</si>
  <si>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</si>
  <si>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</si>
  <si>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</si>
  <si>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</si>
  <si>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</si>
  <si>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</si>
  <si>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</si>
  <si>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</si>
  <si>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</si>
  <si>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</si>
  <si>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</si>
  <si>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</si>
  <si>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</si>
  <si>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</si>
  <si>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</si>
  <si>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</si>
  <si>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</si>
  <si>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</si>
  <si>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</si>
  <si>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</si>
  <si>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</si>
  <si>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</si>
  <si>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</si>
  <si>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</si>
  <si>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</si>
  <si>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</si>
  <si>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</si>
  <si>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</si>
  <si>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</si>
  <si>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</si>
  <si>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</si>
  <si>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</si>
  <si>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</si>
  <si>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</si>
  <si>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</si>
  <si>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</si>
  <si>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</si>
  <si>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</si>
  <si>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</si>
  <si>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</si>
  <si>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</si>
  <si>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</si>
  <si>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</si>
  <si>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</si>
  <si>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</si>
  <si>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</si>
  <si>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</si>
  <si>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</si>
  <si>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</si>
  <si>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</si>
  <si>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</si>
  <si>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</si>
  <si>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</si>
  <si>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</si>
  <si>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</si>
  <si>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</si>
  <si>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</si>
  <si>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</si>
  <si>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</si>
  <si>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</si>
  <si>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</si>
  <si>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</si>
  <si>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</si>
  <si>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</si>
  <si>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</si>
  <si>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</si>
  <si>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</si>
  <si>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</si>
  <si>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</si>
  <si>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</si>
  <si>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</si>
  <si>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</si>
  <si>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</si>
  <si>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</si>
  <si>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</si>
  <si>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</si>
  <si>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</si>
  <si>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</si>
  <si>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</si>
  <si>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</si>
  <si>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</si>
  <si>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</si>
  <si>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</si>
  <si>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</si>
  <si>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</si>
  <si>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</si>
  <si>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</si>
  <si>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</si>
  <si>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</si>
  <si>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</si>
  <si>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</si>
  <si>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</si>
  <si>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</si>
  <si>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</si>
  <si>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</si>
  <si>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</si>
  <si>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</si>
  <si>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</si>
  <si>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</si>
  <si>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</si>
  <si>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</si>
  <si>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</si>
  <si>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</si>
  <si>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</si>
  <si>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</si>
  <si>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</si>
  <si>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</si>
  <si>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</si>
  <si>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</si>
  <si>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</si>
  <si>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</si>
  <si>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</si>
  <si>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</si>
  <si>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</si>
  <si>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</si>
  <si>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</si>
  <si>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</si>
  <si>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</si>
  <si>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</si>
  <si>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</si>
  <si>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</si>
  <si>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</si>
  <si>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</si>
  <si>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</si>
  <si>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</si>
  <si>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</si>
  <si>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</si>
  <si>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</si>
  <si>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</si>
  <si>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</si>
  <si>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</si>
  <si>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</si>
  <si>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</si>
  <si>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</si>
  <si>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</si>
  <si>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</si>
  <si>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</si>
  <si>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</si>
  <si>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</si>
  <si>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</si>
  <si>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</si>
  <si>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</si>
  <si>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</si>
  <si>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</si>
  <si>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</si>
  <si>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</si>
  <si>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</si>
  <si>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</si>
  <si>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</si>
  <si>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</si>
  <si>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</si>
  <si>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</si>
  <si>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</si>
  <si>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</si>
  <si>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</si>
  <si>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</si>
  <si>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</si>
  <si>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</si>
  <si>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</si>
  <si>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</si>
  <si>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</si>
  <si>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</si>
  <si>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</si>
  <si>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</si>
  <si>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</si>
  <si>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</si>
  <si>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</si>
  <si>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</si>
  <si>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</si>
  <si>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</si>
  <si>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</si>
  <si>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</si>
  <si>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</si>
  <si>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</si>
  <si>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</si>
  <si>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</si>
  <si>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</si>
  <si>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</si>
  <si>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</si>
  <si>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</si>
  <si>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</si>
  <si>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</si>
  <si>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</si>
  <si>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</si>
  <si>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</si>
  <si>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</si>
  <si>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</si>
  <si>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</si>
  <si>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</si>
  <si>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</si>
  <si>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</si>
  <si>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</si>
  <si>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</si>
  <si>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</si>
  <si>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</si>
  <si>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</si>
  <si>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</si>
  <si>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</si>
  <si>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</si>
  <si>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</si>
  <si>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</si>
  <si>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</si>
  <si>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</si>
  <si>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</si>
  <si>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</si>
  <si>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</si>
  <si>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</si>
  <si>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</si>
  <si>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</si>
  <si>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</si>
  <si>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</si>
  <si>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</si>
  <si>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</si>
  <si>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</si>
  <si>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</si>
  <si>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</si>
  <si>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</si>
  <si>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</si>
  <si>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</si>
  <si>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</si>
  <si>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</si>
  <si>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</si>
  <si>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</si>
  <si>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</si>
  <si>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</si>
  <si>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</si>
  <si>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</si>
  <si>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</si>
  <si>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</si>
  <si>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</si>
  <si>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</si>
  <si>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</si>
  <si>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</si>
  <si>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</si>
  <si>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</si>
  <si>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</si>
  <si>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</si>
  <si>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</si>
  <si>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</si>
  <si>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</si>
  <si>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</si>
  <si>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</si>
  <si>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</si>
  <si>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</si>
  <si>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</si>
  <si>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</si>
  <si>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</si>
  <si>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</si>
  <si>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</si>
  <si>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</si>
  <si>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</si>
  <si>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</si>
  <si>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</si>
  <si>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</si>
  <si>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</si>
  <si>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</si>
  <si>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</si>
  <si>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</si>
  <si>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</si>
  <si>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</si>
  <si>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</si>
  <si>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</si>
  <si>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</si>
  <si>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</si>
  <si>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</si>
  <si>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</si>
  <si>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</si>
  <si>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</si>
  <si>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</si>
  <si>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</si>
  <si>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</si>
  <si>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</si>
  <si>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</si>
  <si>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</si>
  <si>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</si>
  <si>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</si>
  <si>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</si>
  <si>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</si>
  <si>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</si>
  <si>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</si>
  <si>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</si>
  <si>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</si>
  <si>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</si>
  <si>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</si>
  <si>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</si>
  <si>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PCM-20251123-00001544</t>
  </si>
  <si>
    <t>ETA 30 km</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</si>
  <si>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</si>
  <si>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</si>
  <si>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</si>
  <si>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</si>
  <si>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</si>
  <si>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still cut in area and team saving HUB site and site  has access night issue located at USF area</t>
  </si>
  <si>
    <t>PCM-20251123-00001099</t>
  </si>
  <si>
    <t>PCM-20251123-00001299</t>
  </si>
  <si>
    <t>Down again Team at site TS</t>
  </si>
  <si>
    <t>PCM-20251123-00001569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</si>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</sst>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0" totalsRowShown="0" headerRowDxfId="47" dataDxfId="46" headerRowBorderDxfId="44" tableBorderDxfId="45" totalsRowBorderDxfId="43">
  <autoFilter ref="A1:L4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321.78898622684937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45984.737412152776</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45984.737412152776</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45984.737412152776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45984.737412152776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45984.737412152776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45984.737412152776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45984.737412152776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45984.737412152776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45984.737412152776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45984.737412152776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45984.737412152776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45984.737412152776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45984.737412152776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45984.737412152776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45984.737412152776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45984.737412152776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45984.737412152776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45984.737412152776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45984.737412152776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45984.737412152776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45984.737412152776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45984.737412152776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45984.737412152776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45984.737412152776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45984.737412152776</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45984.737412152776</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45984.737412152776</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45984.737412152776</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45984.737412152776</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159.73757418981404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0.34999317129404517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11376</v>
      </c>
      <c r="E5" s="84" t="s">
        <v>39021</v>
      </c>
      <c r="F5" s="103">
        <v>45984.720347222225</v>
      </c>
      <c r="G5" s="104">
        <f ca="1">IFERROR(NOW()-F5,"-")</f>
        <v>1.7064930550986901E-2</v>
      </c>
      <c r="H5" s="103">
        <v>45984.714097222219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45984.737412152776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45984.737412152776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45984.737412152776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45984.737412152776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45984.737412152776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45984.737412152776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45984.737412152776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45984.737412152776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45984.737412152776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45984.737412152776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45984.737412152776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45984.737412152776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45984.737412152776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45984.737412152776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45984.737412152776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45984.737412152776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45984.737412152776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45984.737412152776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45984.737412152776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45984.737412152776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45984.737412152776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45984.737412152776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45984.737412152776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45984.737412152776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45984.737412152776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45984.737412152776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45984.737412152776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45984.737412152776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45984.737412152776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45984.737412152776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45984.737412152776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45984.737412152776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45984.737412152776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45984.737412152776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45984.737412152776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45984.737412152776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45984.737412152776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45984.737412152776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45984.737412152776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45984.737412152776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45984.737412152776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45984.737412152776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45984.737412152776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45984.737412152776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45984.737412152776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45984.737412152776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45984.737412152776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45984.737412152776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45984.737412152776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45984.737412152776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45984.737412152776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45984.737412152776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45984.737412152776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45984.737412152776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45984.737412152776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45984.737412152776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45984.737412152776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45984.737412152776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45984.737412152776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45984.737412152776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45984.737412152776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45984.737412152776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45984.737412152776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45984.737412152776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45984.737412152776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45984.737412152776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45984.737412152776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45984.737412152776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45984.737412152776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45984.737412152776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45984.737412152776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45984.737412152776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45984.737412152776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45984.737412152776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45984.737412152776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45984.737412152776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45984.737412152776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45984.737412152776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45984.737412152776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45984.737412152776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45984.737412152776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45984.737412152776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45984.737412152776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45984.737412152776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45984.737412152776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45984.737412152776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45984.737412152776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45984.737412152776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45984.737412152776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45984.737412152776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45984.737412152776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45984.737412152776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45984.737412152776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45984.737412152776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45984.737412152776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45984.737412152776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45984.737412152776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45984.737412152776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45984.737412152776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45984.737412152776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45984.737412152776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45984.737412152776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45984.737412152776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45984.737412152776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45984.737412152776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45984.737412152776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45984.737412152776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45984.737412152776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45984.737412152776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45984.737412152776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45984.737412152776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45984.737412152776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45984.737412152776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45984.737412152776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45984.737412152776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45984.737412152776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45984.737412152776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45984.737412152776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45984.737412152776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45984.737412152776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45984.737412152776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45984.737412152776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45984.737412152776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45984.737412152776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45984.737412152776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45984.737412152776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45984.737412152776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45984.737412152776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45984.737412152776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45984.737412152776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45984.737412152776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45984.737412152776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45984.737412152776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45984.737412152776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45984.737412152776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45984.737412152776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45984.737412152776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45984.737412152776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45984.737412152776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45984.737412152776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45984.737412152776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45984.737412152776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45984.737412152776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45984.737412152776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45984.737412152776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45984.737412152776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45984.737412152776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45984.737412152776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45984.737412152776</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45984.737412152776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45984.737412152776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45984.737412152776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45984.737412152776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45984.737412152776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45984.737412152776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45984.737412152776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45984.737412152776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45984.737412152776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45984.737412152776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45984.737412152776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45984.737412152776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45984.737412152776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45984.737412152776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45984.737412152776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45984.737412152776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45984.737412152776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45984.737412152776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45984.737412152776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45984.737412152776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45984.737412152776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45984.737412152776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45984.737412152776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45984.737412152776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45984.737412152776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45984.737412152776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45984.737412152776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45984.737412152776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45984.737412152776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45984.737412152776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45984.737412152776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45984.737412152776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45984.737412152776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45984.737412152776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45984.737412152776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45984.737412152776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45984.737412152776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45984.737412152776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45984.737412152776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45984.737412152776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45984.737412152776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45984.737412152776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45984.737412152776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45984.737412152776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45984.737412152776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45984.737412152776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45984.737412152776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45984.737412152776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45984.737412152776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45984.737412152776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45984.737412152776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45984.737412152776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45984.737412152776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45984.737412152776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45984.737412152776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45984.737412152776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45984.737412152776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45984.737412152776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45984.737412152776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45984.737412152776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45984.737412152776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45984.737412152776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45984.737412152776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45984.737412152776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45984.737412152776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45984.737412152776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45984.737412152776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45984.737412152776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45984.737412152776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45984.737412152776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45984.737412152776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45984.737412152776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45984.737412152776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45984.737412152776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45984.737412152776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45984.737412152776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45984.737412152776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45984.737412152776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45984.737412152776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45984.737412152776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45984.737412152776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45984.737412152776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45984.737412152776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45984.737412152776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45984.737412152776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45984.737412152776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45984.737412152776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45984.737412152776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45984.737412152776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45984.737412152776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45984.737412152776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45984.737412152776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45984.737412152776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45984.737412152776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45984.737412152776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45984.737412152776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45984.737412152776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45984.737412152776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45984.737412152776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45984.737412152776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45984.737412152776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45984.737412152776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45984.737412152776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45984.737412152776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45984.737412152776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45984.737412152776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45984.737412152776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45984.737412152776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45984.737412152776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45984.737412152776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45984.737412152776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45984.737412152776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45984.737412152776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45984.737412152776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45984.737412152776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45984.737412152776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45984.737412152776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45984.737412152776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45984.737412152776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45984.737412152776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45984.737412152776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45984.737412152776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45984.737412152776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45984.737412152776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45984.737412152776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45984.737412152776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45984.737412152776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45984.737412152776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45984.737412152776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45984.737412152776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45984.737412152776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45984.737412152776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45984.737412152776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45984.737412152776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45984.737412152776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45984.737412152776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45984.737412152776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45984.737412152776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45984.737412152776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45984.737412152776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45984.737412152776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45984.737412152776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45984.737412152776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45984.737412152776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45984.737412152776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45984.737412152776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45984.737412152776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45984.737412152776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45984.737412152776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45984.737412152776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45984.737412152776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45984.737412152776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45984.737412152776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45984.737412152776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45984.737412152776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45984.737412152776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45984.737412152776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45984.737412152776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45984.737412152776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45984.737412152776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45984.737412152776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45984.737412152776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45984.737412152776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45984.737412152776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45984.737412152776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45984.737412152776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45984.737412152776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45984.737412152776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45984.737412152776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45984.737412152776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45984.737412152776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45984.737412152776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45984.737412152776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45984.737412152776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45984.737412152776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45984.737412152776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45984.737412152776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45984.737412152776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45984.737412152776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45984.737412152776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45984.737412152776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45984.737412152776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45984.737412152776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45984.737412152776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45984.737412152776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45984.737412152776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45984.737412152776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45984.737412152776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45984.737412152776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45984.737412152776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45984.737412152776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45984.737412152776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45984.737412152776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45984.737412152776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45984.737412152776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45984.737412152776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45984.737412152776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45984.737412152776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45984.737412152776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45984.737412152776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45984.737412152776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45984.737412152776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45984.737412152776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45984.737412152776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45984.737412152776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45984.737412152776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45984.737412152776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45984.737412152776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45984.737412152776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45984.737412152776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45984.737412152776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45984.737412152776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45984.737412152776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45984.737412152776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45984.737412152776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45984.737412152776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45984.737412152776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45984.737412152776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45984.737412152776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45984.737412152776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45984.737412152776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45984.737412152776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45984.737412152776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45984.737412152776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45984.737412152776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45984.737412152776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45984.737412152776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45984.737412152776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45984.737412152776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45984.737412152776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45984.737412152776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45984.737412152776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45984.737412152776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45984.737412152776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45984.737412152776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45984.737412152776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45984.737412152776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45984.737412152776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45984.737412152776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45984.737412152776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45984.737412152776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45984.737412152776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45984.737412152776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45984.737412152776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45984.737412152776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45984.737412152776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45984.737412152776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45984.737412152776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45984.737412152776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45984.737412152776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45984.737412152776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45984.737412152776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45984.737412152776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45984.737412152776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45984.737412152776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45984.737412152776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45984.737412152776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45984.737412152776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45984.737412152776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45984.737412152776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45984.737412152776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45984.737412152776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45984.737412152776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45984.737412152776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45984.737412152776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45984.737412152776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45984.737412152776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45984.737412152776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45984.737412152776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45984.737412152776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45984.737412152776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45984.737412152776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45984.737412152776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45984.737412152776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45984.737412152776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45984.737412152776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45984.737412152776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45984.737412152776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45984.737412152776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45984.737412152776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45984.737412152776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45984.737412152776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45984.737412152776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45984.737412152776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45984.737412152776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45984.737412152776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45984.737412152776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45984.737412152776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45984.737412152776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45984.737412152776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45984.737412152776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45984.737412152776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45984.737412152776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45984.737412152776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45984.737412152776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45984.737412152776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45984.737412152776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45984.737412152776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45984.737412152776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45984.737412152776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45984.737412152776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45984.737412152776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45984.737412152776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45984.737412152776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45984.737412152776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45984.737412152776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45984.737412152776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45984.737412152776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45984.737412152776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45984.737412152776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45984.737412152776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45984.737412152776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45984.737412152776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45984.737412152776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45984.737412152776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45984.737412152776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45984.737412152776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45984.737412152776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45984.737412152776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45984.737412152776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45984.737412152776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45984.737412152776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45984.737412152776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45984.737412152776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45984.737412152776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45984.737412152776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45984.737412152776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45984.737412152776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45984.737412152776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45984.737412152776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45984.737412152776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45984.737412152776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45984.737412152776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45984.737412152776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45984.737412152776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45984.737412152776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45984.737412152776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45984.737412152776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45984.737412152776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45984.737412152776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45984.737412152776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45984.737412152776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45984.737412152776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45984.737412152776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45984.737412152776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45984.737412152776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45984.737412152776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45984.737412152776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45984.737412152776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45984.737412152776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45984.737412152776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45984.737412152776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45984.737412152776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45984.737412152776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45984.737412152776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45984.737412152776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45984.737412152776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45984.737412152776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45984.737412152776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45984.737412152776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45984.737412152776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45984.737412152776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45984.737412152776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45984.737412152776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45984.737412152776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45984.737412152776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45984.737412152776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45984.737412152776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45984.737412152776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45984.737412152776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45984.737412152776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45984.737412152776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45984.737412152776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45984.737412152776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45984.737412152776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45984.737412152776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45984.737412152776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45984.737412152776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45984.737412152776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45984.737412152776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45984.737412152776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45984.737412152776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45984.737412152776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45984.737412152776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45984.737412152776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45984.737412152776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45984.737412152776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45984.737412152776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45984.737412152776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45984.737412152776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45984.737412152776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45984.737412152776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45984.737412152776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45984.737412152776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45984.737412152776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45984.737412152776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45984.737412152776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45984.737412152776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45984.737412152776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45984.737412152776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45984.737412152776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45984.737412152776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45984.737412152776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45984.737412152776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45984.737412152776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45984.737412152776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45984.737412152776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45984.737412152776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45984.737412152776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45984.737412152776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45984.737412152776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45984.737412152776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45984.737412152776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45984.737412152776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45984.737412152776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45984.737412152776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45984.737412152776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45984.737412152776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45984.737412152776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45984.737412152776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45984.737412152776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45984.737412152776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45984.737412152776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45984.737412152776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45984.737412152776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45984.737412152776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45984.737412152776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45984.737412152776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45984.737412152776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45984.737412152776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45984.737412152776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45984.737412152776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45984.737412152776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45984.737412152776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45984.737412152776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45984.737412152776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45984.737412152776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45984.737412152776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45984.737412152776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45984.737412152776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45984.737412152776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45984.737412152776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45984.737412152776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45984.737412152776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45984.737412152776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45984.737412152776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45984.737412152776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45984.737412152776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45984.737412152776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45984.737412152776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45984.737412152776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45984.737412152776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45984.737412152776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45984.737412152776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45984.737412152776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45984.737412152776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45984.737412152776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45984.737412152776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45984.737412152776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45984.737412152776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45984.737412152776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45984.737412152776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45984.737412152776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45984.737412152776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45984.737412152776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45984.737412152776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45984.737412152776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45984.737412152776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45984.737412152776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45984.737412152776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45984.737412152776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45984.737412152776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45984.737412152776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45984.737412152776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45984.737412152776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45984.737412152776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45984.737412152776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45984.737412152776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45984.737412152776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45984.737412152776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45984.737412152776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45984.737412152776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45984.737412152776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45984.737412152776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45984.737412152776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45984.737412152776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45984.737412152776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45984.737412152776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45984.737412152776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45984.737412152776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45984.737412152776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45984.737412152776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45984.737412152776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45984.737412152776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45984.737412152776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45984.737412152776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45984.737412152776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45984.737412152776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45984.737412152776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45984.737412152776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45984.737412152776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45984.737412152776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45984.737412152776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45984.737412152776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45984.737412152776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45984.737412152776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45984.737412152776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45984.737412152776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45984.737412152776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45984.737412152776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45984.737412152776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45984.737412152776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45984.737412152776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45984.737412152776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45984.737412152776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45984.737412152776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45984.737412152776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45984.737412152776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45984.737412152776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45984.737412152776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45984.737412152776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45984.737412152776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45984.737412152776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45984.737412152776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45984.737412152776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45984.737412152776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45984.737412152776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45984.737412152776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45984.737412152776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45984.737412152776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45984.737412152776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45984.737412152776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45984.737412152776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45984.737412152776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45984.737412152776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45984.737412152776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45984.737412152776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45984.737412152776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45984.737412152776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45984.737412152776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45984.737412152776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45984.737412152776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45984.737412152776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45984.737412152776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45984.737412152776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45984.737412152776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45984.737412152776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45984.737412152776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45984.737412152776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45984.737412152776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45984.737412152776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45984.737412152776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45984.737412152776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45984.737412152776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45984.737412152776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45984.737412152776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45984.737412152776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45984.737412152776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45984.737412152776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45984.737412152776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45984.737412152776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45984.737412152776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45984.737412152776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45984.737412152776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45984.737412152776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45984.737412152776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45984.737412152776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45984.737412152776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45984.737412152776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45984.737412152776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45984.737412152776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45984.737412152776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45984.737412152776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45984.737412152776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45984.737412152776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45984.737412152776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45984.737412152776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45984.737412152776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45984.737412152776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45984.737412152776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45984.737412152776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45984.737412152776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45984.737412152776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45984.737412152776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45984.737412152776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45984.737412152776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45984.737412152776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45984.737412152776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45984.737412152776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45984.737412152776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45984.737412152776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45984.737412152776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45984.737412152776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45984.737412152776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45984.737412152776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45984.737412152776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45984.737412152776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45984.737412152776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45984.737412152776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45984.737412152776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45984.737412152776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45984.737412152776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45984.737412152776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45984.737412152776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45984.737412152776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45984.737412152776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45984.737412152776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45984.737412152776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45984.737412152776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45984.737412152776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45984.737412152776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45984.737412152776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45984.737412152776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45984.737412152776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45984.737412152776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45984.737412152776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45984.737412152776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45984.737412152776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45984.737412152776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45984.737412152776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45984.737412152776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45984.737412152776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45984.737412152776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45984.737412152776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45984.737412152776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45984.737412152776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45984.737412152776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45984.737412152776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45984.737412152776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45984.737412152776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45984.737412152776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45984.737412152776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45984.737412152776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45984.737412152776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45984.737412152776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45984.737412152776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45984.737412152776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45984.737412152776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45984.737412152776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45984.737412152776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45984.737412152776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45984.737412152776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45984.737412152776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45984.737412152776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45984.737412152776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45984.737412152776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45984.737412152776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45984.737412152776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45984.737412152776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45984.737412152776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45984.737412152776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45984.737412152776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45984.737412152776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45984.737412152776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45984.737412152776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45984.737412152776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45984.737412152776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45984.737412152776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45984.737412152776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45984.737412152776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45984.737412152776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45984.737412152776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45984.737412152776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45984.737412152776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45984.737412152776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45984.737412152776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45984.737412152776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45984.737412152776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45984.737412152776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45984.737412152776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45984.737412152776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45984.737412152776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45984.737412152776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45984.737412152776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45984.737412152776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45984.737412152776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45984.737412152776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45984.737412152776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45984.737412152776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45984.737412152776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45984.737412152776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45984.737412152776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45984.737412152776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45984.737412152776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45984.737412152776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45984.737412152776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45984.737412152776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45984.737412152776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45984.737412152776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45984.737412152776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45984.737412152776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45984.737412152776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45984.737412152776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45984.737412152776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45984.737412152776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45984.737412152776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45984.737412152776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45984.737412152776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45984.737412152776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45984.737412152776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45984.737412152776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45984.737412152776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45984.737412152776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45984.737412152776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45984.737412152776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45984.737412152776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45984.737412152776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45984.737412152776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45984.737412152776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45984.737412152776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45984.737412152776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45984.737412152776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45984.737412152776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45984.737412152776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45984.737412152776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45984.737412152776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45984.737412152776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45984.737412152776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45984.737412152776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45984.737412152776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45984.737412152776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45984.737412152776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45984.737412152776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45984.737412152776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45984.737412152776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45984.737412152776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45984.737412152776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45984.737412152776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45984.737412152776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45984.737412152776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45984.737412152776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45984.737412152776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45984.737412152776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45984.737412152776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45984.737412152776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45984.737412152776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45984.737412152776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45984.737412152776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45984.737412152776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45984.737412152776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45984.737412152776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45984.737412152776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45984.737412152776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45984.737412152776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45984.737412152776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45984.737412152776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45984.737412152776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45984.737412152776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45984.737412152776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45984.737412152776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45984.737412152776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45984.737412152776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45984.737412152776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45984.737412152776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45984.737412152776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45984.737412152776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45984.737412152776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45984.737412152776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45984.737412152776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45984.737412152776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45984.737412152776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45984.737412152776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45984.737412152776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45984.737412152776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45984.737412152776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45984.737412152776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45984.737412152776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45984.737412152776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45984.737412152776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45984.737412152776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45984.737412152776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45984.737412152776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45984.737412152776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45984.737412152776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45984.737412152776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45984.737412152776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45984.737412152776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45984.737412152776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45984.737412152776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45984.737412152776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45984.737412152776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45984.737412152776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45984.737412152776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45984.737412152776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45984.737412152776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45984.737412152776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45984.737412152776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45984.737412152776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45984.737412152776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45984.737412152776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45984.737412152776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45984.737412152776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45984.737412152776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45984.737412152776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45984.737412152776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45984.737412152776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45984.737412152776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45984.737412152776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45984.737412152776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45984.737412152776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45984.737412152776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45984.737412152776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45984.737412152776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45984.737412152776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45984.737412152776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45984.737412152776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45984.737412152776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45984.737412152776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45984.737412152776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45984.737412152776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45984.737412152776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45984.737412152776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45984.737412152776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45984.737412152776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45984.737412152776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45984.737412152776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45984.737412152776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45984.737412152776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45984.737412152776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45984.737412152776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45984.737412152776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45984.737412152776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45984.737412152776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45984.737412152776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45984.737412152776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45984.737412152776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45984.737412152776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45984.737412152776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45984.737412152776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45984.737412152776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45984.737412152776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45984.737412152776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45984.737412152776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45984.737412152776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45984.737412152776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45984.737412152776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45984.737412152776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45984.737412152776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45984.737412152776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45984.737412152776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45984.737412152776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45984.737412152776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45984.737412152776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45984.737412152776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45984.737412152776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45984.737412152776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45984.737412152776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45984.737412152776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45984.737412152776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45984.737412152776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45984.737412152776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45984.737412152776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45984.737412152776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45984.737412152776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45984.737412152776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45984.737412152776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45984.737412152776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45984.737412152776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45984.737412152776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45984.737412152776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45984.737412152776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45984.737412152776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45984.737412152776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45984.737412152776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45984.737412152776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45984.737412152776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45984.737412152776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45984.737412152776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45984.737412152776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45984.737412152776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45984.737412152776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45984.737412152776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45984.737412152776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45984.737412152776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45984.737412152776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45984.737412152776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45984.737412152776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45984.737412152776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45984.737412152776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45984.737412152776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45984.737412152776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45984.737412152776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45984.737412152776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45984.737412152776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45984.737412152776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45984.737412152776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45984.737412152776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45984.737412152776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45984.737412152776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45984.737412152776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45984.737412152776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45984.737412152776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45984.737412152776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45984.737412152776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45984.737412152776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45984.737412152776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45984.737412152776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45984.737412152776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45984.737412152776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45984.737412152776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45984.737412152776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45984.737412152776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45984.737412152776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45984.737412152776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45984.737412152776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45984.737412152776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45984.737412152776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45984.737412152776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45984.737412152776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45984.737412152776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45984.737412152776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45984.737412152776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45984.737412152776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45984.737412152776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45984.737412152776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45984.737412152776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45984.737412152776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45984.737412152776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45984.737412152776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45984.737412152776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45984.737412152776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45984.737412152776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45984.737412152776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45984.737412152776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45984.737412152776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45984.737412152776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45984.737412152776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45984.737412152776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45984.737412152776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45984.737412152776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45984.737412152776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45984.737412152776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45984.737412152776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45984.737412152776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45984.737412152776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45984.737412152776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45984.737412152776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45984.737412152776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45984.737412152776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45984.737412152776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45984.737412152776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45984.737412152776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45984.737412152776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45984.737412152776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45984.737412152776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45984.737412152776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45984.737412152776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45984.737412152776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45984.737412152776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45984.737412152776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45984.737412152776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45984.737412152776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45984.737412152776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45984.737412152776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45984.737412152776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45984.737412152776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45984.737412152776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45984.737412152776</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0"/>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281.25669456017931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0.24429872685141163</v>
      </c>
      <c r="H3" s="95">
        <v>45983.94866898148</v>
      </c>
      <c r="I3" s="113" t="str">
        <f>IFERROR(VLOOKUP(D3,DB!A:F,6,0),"")</f>
        <v>Sceco</v>
      </c>
      <c r="J3" s="113" t="str">
        <f>IFERROR(VLOOKUP(D3,DB!A:G,7,0),"")</f>
        <v>In progress</v>
      </c>
      <c r="K3" s="97" t="s">
        <v>39112</v>
      </c>
      <c r="L3" s="91" t="str">
        <f>IFERROR(VLOOKUP(D3,DB!A:I,9,0),"")</f>
        <v>Latis</v>
      </c>
    </row>
    <row r="4" spans="1:16" ht="31.5" customHeight="1">
      <c r="A4" s="113" t="s">
        <v>39113</v>
      </c>
      <c r="B4" s="113" t="str">
        <f>IFERROR(VLOOKUP(D4,DB!A:K,11,0),"")</f>
        <v>R4</v>
      </c>
      <c r="C4" s="93">
        <v>1</v>
      </c>
      <c r="D4" s="91" t="s">
        <v>36626</v>
      </c>
      <c r="E4" s="94" t="s">
        <v>39021</v>
      </c>
      <c r="F4" s="95"/>
      <c r="G4" s="96">
        <f t="shared" ref="G4:G44" ca="1" si="0">IFERROR(NOW()-F4,"")</f>
        <v>45984.737412152776</v>
      </c>
      <c r="H4" s="95">
        <v>45984.442442129628</v>
      </c>
      <c r="I4" s="113" t="str">
        <f>IFERROR(VLOOKUP(D4,DB!A:F,6,0),"")</f>
        <v>SCECO</v>
      </c>
      <c r="J4" s="113" t="str">
        <f>IFERROR(VLOOKUP(D4,DB!A:G,7,0),"")</f>
        <v>Dead</v>
      </c>
      <c r="K4" s="97" t="s">
        <v>39114</v>
      </c>
      <c r="L4" s="91" t="str">
        <f>IFERROR(VLOOKUP(D4,DB!A:I,9,0),"")</f>
        <v>Latis</v>
      </c>
    </row>
    <row r="5" spans="1:16" ht="33" customHeight="1">
      <c r="A5" s="113" t="s">
        <v>39115</v>
      </c>
      <c r="B5" s="113" t="str">
        <f>IFERROR(VLOOKUP(D5,DB!A:K,11,0),"")</f>
        <v>R4</v>
      </c>
      <c r="C5" s="93">
        <v>2</v>
      </c>
      <c r="D5" s="91" t="s">
        <v>37323</v>
      </c>
      <c r="E5" s="94" t="s">
        <v>39021</v>
      </c>
      <c r="F5" s="95">
        <v>45984.5622337963</v>
      </c>
      <c r="G5" s="96">
        <f t="shared" ca="1" si="0"/>
        <v>0.17517835647595348</v>
      </c>
      <c r="H5" s="95">
        <v>45984.546261574076</v>
      </c>
      <c r="I5" s="113" t="str">
        <f>IFERROR(VLOOKUP(D5,DB!A:F,6,0),"")</f>
        <v>SCECO</v>
      </c>
      <c r="J5" s="113" t="str">
        <f>IFERROR(VLOOKUP(D5,DB!A:G,7,0),"")</f>
        <v>Dead</v>
      </c>
      <c r="K5" s="97" t="s">
        <v>39114</v>
      </c>
      <c r="L5" s="91" t="str">
        <f>IFERROR(VLOOKUP(D5,DB!A:I,9,0),"")</f>
        <v>Latis</v>
      </c>
    </row>
    <row r="6" spans="1:16" ht="15" customHeight="1">
      <c r="A6" s="113" t="s">
        <v>39116</v>
      </c>
      <c r="B6" s="113" t="str">
        <f>IFERROR(VLOOKUP(D6,DB!A:K,11,0),"")</f>
        <v>R4</v>
      </c>
      <c r="C6" s="93">
        <v>1</v>
      </c>
      <c r="D6" s="91" t="s">
        <v>29913</v>
      </c>
      <c r="E6" s="94" t="s">
        <v>39021</v>
      </c>
      <c r="F6" s="95"/>
      <c r="G6" s="96">
        <f t="shared" ca="1" si="0"/>
        <v>45984.737412152776</v>
      </c>
      <c r="H6" s="95">
        <v>45984.731620370374</v>
      </c>
      <c r="I6" s="113" t="str">
        <f>IFERROR(VLOOKUP(D6,DB!A:F,6,0),"")</f>
        <v>SCECO</v>
      </c>
      <c r="J6" s="113" t="str">
        <f>IFERROR(VLOOKUP(D6,DB!A:G,7,0),"")</f>
        <v>Vandalized</v>
      </c>
      <c r="K6" s="97" t="s">
        <v>39117</v>
      </c>
      <c r="L6" s="91" t="str">
        <f>IFERROR(VLOOKUP(D6,DB!A:I,9,0),"")</f>
        <v>Latis</v>
      </c>
    </row>
    <row r="7" spans="1:16" ht="15" customHeight="1">
      <c r="A7" s="113" t="s">
        <v>39118</v>
      </c>
      <c r="B7" s="113" t="str">
        <f>IFERROR(VLOOKUP(D7,DB!A:K,11,0),"")</f>
        <v>R4</v>
      </c>
      <c r="C7" s="93">
        <v>2</v>
      </c>
      <c r="D7" s="91" t="s">
        <v>36681</v>
      </c>
      <c r="E7" s="94" t="s">
        <v>39021</v>
      </c>
      <c r="F7" s="95"/>
      <c r="G7" s="96">
        <f t="shared" ca="1" si="0"/>
        <v>45984.737412152776</v>
      </c>
      <c r="H7" s="95"/>
      <c r="I7" s="113" t="str">
        <f>IFERROR(VLOOKUP(D7,DB!A:F,6,0),"")</f>
        <v>SCECO</v>
      </c>
      <c r="J7" s="113" t="str">
        <f>IFERROR(VLOOKUP(D7,DB!A:G,7,0),"")</f>
        <v>In progress</v>
      </c>
      <c r="K7" s="97"/>
      <c r="L7" s="91" t="str">
        <f>IFERROR(VLOOKUP(D7,DB!A:I,9,0),"")</f>
        <v>Latis</v>
      </c>
    </row>
    <row r="8" spans="1:16" ht="15" customHeight="1">
      <c r="A8" s="113"/>
      <c r="B8" s="113" t="str">
        <f>IFERROR(VLOOKUP(D8,DB!A:K,11,0),"")</f>
        <v/>
      </c>
      <c r="C8" s="93"/>
      <c r="D8" s="91"/>
      <c r="E8" s="94"/>
      <c r="F8" s="95"/>
      <c r="G8" s="96">
        <f t="shared" ca="1" si="0"/>
        <v>45984.737412152776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45984.737412152776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45984.737412152776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45984.737412152776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45984.737412152776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45984.737412152776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45984.737412152776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45984.737412152776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45984.737412152776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45984.737412152776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45984.737412152776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45984.737412152776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45984.737412152776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45984.737412152776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45984.737412152776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45984.737412152776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45984.737412152776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45984.737412152776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45984.737412152776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45984.737412152776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45984.737412152776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45984.737412152776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45984.737412152776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45984.737412152776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45984.737412152776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45984.737412152776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45984.737412152776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45984.737412152776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45984.737412152776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45984.737412152776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45984.737412152776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45984.737412152776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45984.737412152776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45984.737412152776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45984.737412152776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45984.737412152776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45984.737412152776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45984.737412152776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45984.737412152776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45984.737412152776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45984.737412152776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45984.737412152776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45984.737412152776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45984.737412152776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45984.737412152776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45984.737412152776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45984.737412152776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45984.737412152776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45984.737412152776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45984.737412152776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45984.737412152776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45984.737412152776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45984.737412152776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45984.737412152776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45984.737412152776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45984.737412152776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45984.737412152776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45984.737412152776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45984.737412152776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45984.737412152776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45984.737412152776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45984.737412152776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45984.737412152776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45984.737412152776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45984.737412152776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45984.737412152776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45984.737412152776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45984.737412152776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45984.737412152776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45984.737412152776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45984.737412152776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45984.737412152776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45984.737412152776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45984.737412152776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45984.737412152776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45984.737412152776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45984.737412152776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45984.737412152776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45984.737412152776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45984.737412152776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45984.737412152776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45984.737412152776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45984.737412152776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45984.737412152776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45984.737412152776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45984.737412152776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45984.737412152776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45984.737412152776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45984.737412152776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45984.737412152776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45984.737412152776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45984.737412152776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45984.737412152776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45984.737412152776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45984.737412152776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45984.737412152776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45984.737412152776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45984.737412152776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45984.737412152776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45984.737412152776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45984.737412152776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45984.737412152776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45984.737412152776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45984.737412152776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45984.737412152776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45984.737412152776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45984.737412152776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45984.737412152776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45984.737412152776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45984.737412152776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45984.737412152776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45984.737412152776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45984.737412152776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45984.737412152776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45984.737412152776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45984.737412152776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45984.737412152776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45984.737412152776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45984.737412152776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45984.737412152776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45984.737412152776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45984.737412152776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45984.737412152776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45984.737412152776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45984.737412152776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45984.737412152776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45984.737412152776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45984.737412152776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45984.737412152776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45984.737412152776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45984.737412152776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45984.737412152776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45984.737412152776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45984.737412152776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45984.737412152776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45984.737412152776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45984.737412152776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45984.737412152776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45984.737412152776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45984.737412152776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45984.737412152776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45984.737412152776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45984.737412152776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45984.737412152776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45984.737412152776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45984.737412152776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45984.737412152776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45984.737412152776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45984.737412152776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45984.737412152776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45984.737412152776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45984.737412152776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45984.737412152776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45984.737412152776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45984.737412152776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45984.737412152776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45984.737412152776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45984.737412152776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45984.737412152776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45984.737412152776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45984.737412152776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45984.737412152776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45984.737412152776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45984.737412152776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45984.737412152776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45984.737412152776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45984.737412152776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45984.737412152776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45984.737412152776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45984.737412152776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45984.737412152776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45984.737412152776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45984.737412152776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45984.737412152776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45984.737412152776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45984.737412152776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45984.737412152776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45984.737412152776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45984.737412152776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45984.737412152776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45984.737412152776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45984.737412152776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45984.737412152776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45984.737412152776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45984.737412152776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45984.737412152776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45984.737412152776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45984.737412152776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45984.737412152776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45984.737412152776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45984.737412152776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45984.737412152776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45984.737412152776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45984.737412152776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45984.737412152776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45984.737412152776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45984.737412152776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45984.737412152776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45984.737412152776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45984.737412152776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45984.737412152776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45984.737412152776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45984.737412152776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45984.737412152776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45984.737412152776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45984.737412152776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45984.737412152776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45984.737412152776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45984.737412152776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45984.737412152776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45984.737412152776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45984.737412152776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45984.737412152776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45984.737412152776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45984.737412152776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45984.737412152776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45984.737412152776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45984.737412152776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45984.737412152776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45984.737412152776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45984.737412152776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45984.737412152776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45984.737412152776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45984.737412152776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45984.737412152776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45984.737412152776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45984.737412152776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45984.737412152776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45984.737412152776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45984.737412152776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45984.737412152776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45984.737412152776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45984.737412152776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45984.737412152776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45984.737412152776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45984.737412152776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45984.737412152776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45984.737412152776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45984.737412152776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45984.737412152776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45984.737412152776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45984.737412152776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45984.737412152776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45984.737412152776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45984.737412152776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45984.737412152776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45984.737412152776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45984.737412152776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45984.737412152776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45984.737412152776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45984.737412152776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45984.737412152776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45984.737412152776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45984.737412152776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45984.737412152776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45984.737412152776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45984.737412152776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45984.737412152776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45984.737412152776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45984.737412152776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45984.737412152776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45984.737412152776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45984.737412152776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45984.737412152776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45984.737412152776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45984.737412152776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45984.737412152776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45984.737412152776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45984.737412152776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45984.737412152776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45984.737412152776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45984.737412152776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45984.737412152776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45984.737412152776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45984.737412152776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45984.737412152776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45984.737412152776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45984.737412152776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45984.737412152776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45984.737412152776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45984.737412152776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45984.737412152776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45984.737412152776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45984.737412152776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45984.737412152776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45984.737412152776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45984.737412152776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45984.737412152776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45984.737412152776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45984.737412152776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45984.737412152776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45984.737412152776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45984.737412152776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64" ca="1" si="5">IFERROR(NOW()-F301,"")</f>
        <v>45984.737412152776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45984.737412152776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45984.737412152776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45984.737412152776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45984.737412152776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45984.737412152776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45984.737412152776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45984.737412152776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45984.737412152776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45984.737412152776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45984.737412152776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45984.737412152776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45984.737412152776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45984.737412152776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45984.737412152776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45984.737412152776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45984.737412152776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45984.737412152776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45984.737412152776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45984.737412152776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45984.737412152776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45984.737412152776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45984.737412152776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45984.737412152776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45984.737412152776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45984.737412152776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45984.737412152776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45984.737412152776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45984.737412152776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45984.737412152776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45984.737412152776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45984.737412152776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45984.737412152776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45984.737412152776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45984.737412152776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45984.737412152776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45984.737412152776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45984.737412152776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45984.737412152776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45984.737412152776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45984.737412152776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45984.737412152776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45984.737412152776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45984.737412152776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45984.737412152776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45984.737412152776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45984.737412152776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45984.737412152776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45984.737412152776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45984.737412152776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45984.737412152776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45984.737412152776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45984.737412152776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45984.737412152776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45984.737412152776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45984.737412152776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45984.737412152776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45984.737412152776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45984.737412152776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45984.737412152776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45984.737412152776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45984.737412152776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45984.737412152776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45984.737412152776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ref="G365:G410" ca="1" si="6">IFERROR(NOW()-F365,"")</f>
        <v>45984.737412152776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45984.737412152776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45984.737412152776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45984.737412152776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45984.737412152776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45984.737412152776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45984.737412152776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45984.737412152776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45984.737412152776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45984.737412152776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45984.737412152776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45984.737412152776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45984.737412152776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45984.737412152776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45984.737412152776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45984.737412152776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45984.737412152776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45984.737412152776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45984.737412152776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45984.737412152776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45984.737412152776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45984.737412152776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45984.737412152776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45984.737412152776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45984.737412152776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45984.737412152776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45984.737412152776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45984.737412152776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45984.737412152776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45984.737412152776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45984.737412152776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45984.737412152776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45984.737412152776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45984.737412152776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45984.737412152776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45984.737412152776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45984.737412152776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45984.737412152776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45984.737412152776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45984.737412152776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45984.737412152776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45984.737412152776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45984.737412152776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45984.737412152776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45984.737412152776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45984.737412152776</v>
      </c>
      <c r="H410" s="95"/>
      <c r="I410" s="113" t="str">
        <f>IFERROR(VLOOKUP(D410,DB!A:F,6,0),"")</f>
        <v/>
      </c>
      <c r="J410" s="113" t="str">
        <f>IFERROR(VLOOKUP(D410,DB!A:G,7,0),"")</f>
        <v/>
      </c>
      <c r="K410" s="97"/>
      <c r="L410" s="91" t="str">
        <f>IFERROR(VLOOKUP(D410,DB!A:I,9,0),"")</f>
        <v/>
      </c>
    </row>
  </sheetData>
  <dataValidations count="2">
    <dataValidation allowBlank="1" showInputMessage="1" showErrorMessage="1" sqref="E1" xr:uid="{A4F81451-56CC-4543-9497-104C4E44EE4B}"/>
    <dataValidation type="list" allowBlank="1" showInputMessage="1" showErrorMessage="1" sqref="E2:E4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92.905351967587194</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58.548534837958869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36.0763010416631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3.3641135416619363</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45984.737412152776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45984.737412152776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45984.737412152776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45984.737412152776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45984.737412152776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45984.737412152776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45984.737412152776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45984.737412152776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45984.737412152776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45984.737412152776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45984.737412152776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45984.737412152776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45984.737412152776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45984.737412152776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45984.737412152776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45984.737412152776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45984.737412152776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45984.737412152776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45984.737412152776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45984.737412152776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45984.737412152776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45984.737412152776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45984.737412152776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45984.737412152776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45984.737412152776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45984.737412152776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45984.737412152776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45984.737412152776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45984.737412152776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45984.737412152776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45984.737412152776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45984.737412152776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45984.737412152776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45984.737412152776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45984.737412152776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45984.737412152776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45984.737412152776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45984.737412152776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45984.737412152776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45984.737412152776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45984.737412152776</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45984.737412152776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45984.737412152776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45984.737412152776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45984.737412152776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45984.737412152776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45984.737412152776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45984.737412152776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45984.737412152776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45984.737412152776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45984.737412152776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45984.737412152776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45984.737412152776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45984.737412152776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45984.737412152776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45984.737412152776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45984.737412152776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45984.737412152776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45984.737412152776</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45984.737412152776</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45984.737412152776</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45984.737412152776</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45984.737412152776</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45984.737412152776</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45984.737412152776</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45984.737412152776</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45984.737412152776</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45984.737412152776</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45984.737412152776</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45984.737412152776</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45984.737412152776</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45984.737412152776</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45984.737412152776</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45984.737412152776</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45984.737412152776</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45984.737412152776</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45984.737412152776</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45984.737412152776</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45984.737412152776</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45984.737412152776</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45984.737412152776</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45984.737412152776</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45984.737412152776</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45984.737412152776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45984.737412152776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45984.737412152776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45984.737412152776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45984.737412152776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45984.737412152776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45984.737412152776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45984.737412152776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45984.737412152776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45984.737412152776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45984.737412152776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45984.737412152776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45984.737412152776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45984.737412152776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45984.737412152776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45984.737412152776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45984.737412152776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45984.737412152776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45984.737412152776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45984.737412152776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45984.737412152776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45984.737412152776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45984.737412152776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45984.737412152776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45984.737412152776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45984.737412152776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45984.737412152776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45984.737412152776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45984.737412152776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45984.737412152776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2025-11-23T14:41:53Z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